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Presupuesto\Canon\CÁNONES 2023 (REG &amp; ESP)\CANON DE ESPECTRO 2023 PAGADERO 2024\Remisión al Consejo\"/>
    </mc:Choice>
  </mc:AlternateContent>
  <xr:revisionPtr revIDLastSave="0" documentId="13_ncr:1_{133E5F13-1A70-40EC-B24E-49EB641EE9DC}" xr6:coauthVersionLast="47" xr6:coauthVersionMax="47" xr10:uidLastSave="{00000000-0000-0000-0000-000000000000}"/>
  <bookViews>
    <workbookView xWindow="-108" yWindow="-108" windowWidth="23256" windowHeight="12576" tabRatio="761" xr2:uid="{2575235D-AD13-4E8F-9C56-CB5AAD535409}"/>
  </bookViews>
  <sheets>
    <sheet name="Listado" sheetId="1" r:id="rId1"/>
    <sheet name="Liquidación Prep 2020" sheetId="5" r:id="rId2"/>
    <sheet name="Liquidación Prep 2021" sheetId="7" r:id="rId3"/>
    <sheet name="Ejec superávit Esp 2020" sheetId="9" r:id="rId4"/>
    <sheet name="Ejec superávit Esp 2021" sheetId="8" r:id="rId5"/>
    <sheet name="Apéndice 1" sheetId="10" r:id="rId6"/>
    <sheet name="Presup Extraord" sheetId="4" r:id="rId7"/>
    <sheet name="2017" sheetId="11" state="hidden" r:id="rId8"/>
    <sheet name="2018" sheetId="12" state="hidden" r:id="rId9"/>
    <sheet name="2019" sheetId="13" state="hidden" r:id="rId10"/>
    <sheet name="2020" sheetId="14" state="hidden" r:id="rId11"/>
    <sheet name="2021" sheetId="15"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A" localSheetId="4">'[1]datos de ajuste'!#REF!</definedName>
    <definedName name="A" localSheetId="2">'[1]datos de ajuste'!#REF!</definedName>
    <definedName name="A">'[1]datos de ajuste'!#REF!</definedName>
    <definedName name="Abr" localSheetId="3">'Ejec superávit Esp 2020'!DíasYSemanas+DATE(AñoNatural,4,1)-WEEKDAY(DATE(AñoNatural,4,1),'Ejec superávit Esp 2020'!OpciónDíaDeLaSemana)+1</definedName>
    <definedName name="Abr" localSheetId="4">'Ejec superávit Esp 2021'!DíasYSemanas+DATE(AñoNatural,4,1)-WEEKDAY(DATE(AñoNatural,4,1),'Ejec superávit Esp 2021'!OpciónDíaDeLaSemana)+1</definedName>
    <definedName name="Abr" localSheetId="2">'Liquidación Prep 2021'!DíasYSemanas+DATE(AñoNatural,4,1)-WEEKDAY(DATE(AñoNatural,4,1),'Liquidación Prep 2021'!OpciónDíaDeLaSemana)+1</definedName>
    <definedName name="Abr">DíasYSemanas+DATE(AñoNatural,4,1)-WEEKDAY(DATE(AñoNatural,4,1),OpciónDíaDeLaSemana)+1</definedName>
    <definedName name="Ago" localSheetId="3">'Ejec superávit Esp 2020'!DíasYSemanas+DATE(AñoNatural,8,1)-WEEKDAY(DATE(AñoNatural,8,1),'Ejec superávit Esp 2020'!OpciónDíaDeLaSemana)+1</definedName>
    <definedName name="Ago" localSheetId="4">'Ejec superávit Esp 2021'!DíasYSemanas+DATE(AñoNatural,8,1)-WEEKDAY(DATE(AñoNatural,8,1),'Ejec superávit Esp 2021'!OpciónDíaDeLaSemana)+1</definedName>
    <definedName name="Ago" localSheetId="2">'Liquidación Prep 2021'!DíasYSemanas+DATE(AñoNatural,8,1)-WEEKDAY(DATE(AñoNatural,8,1),'Liquidación Prep 2021'!OpciónDíaDeLaSemana)+1</definedName>
    <definedName name="Ago">DíasYSemanas+DATE(AñoNatural,8,1)-WEEKDAY(DATE(AñoNatural,8,1),OpciónDíaDeLaSemana)+1</definedName>
    <definedName name="AREA">'[2]6 Alquiler Edificio'!$E$12</definedName>
    <definedName name="ASDF" localSheetId="3">#REF!</definedName>
    <definedName name="ASDF" localSheetId="4">#REF!</definedName>
    <definedName name="ASDF" localSheetId="2">#REF!</definedName>
    <definedName name="ASDF">#REF!</definedName>
    <definedName name="Calendario" localSheetId="3">'Ejec superávit Esp 2020'!DíasYSemanas + DateOfFirst - WEEKDAY(DateOfFirst,2)</definedName>
    <definedName name="Calendario" localSheetId="4">'Ejec superávit Esp 2021'!DíasYSemanas + DateOfFirst - WEEKDAY(DateOfFirst,2)</definedName>
    <definedName name="Calendario" localSheetId="2">'Liquidación Prep 2021'!DíasYSemanas + DateOfFirst - WEEKDAY(DateOfFirst,2)</definedName>
    <definedName name="Calendario">DíasYSemanas + DateOfFirst - WEEKDAY(DateOfFirst,2)</definedName>
    <definedName name="dias" localSheetId="3">{0,1,2,3,4,5,6} + {0;1;2;3;4;5}*7</definedName>
    <definedName name="dias" localSheetId="4">{0,1,2,3,4,5,6} + {0;1;2;3;4;5}*7</definedName>
    <definedName name="dias" localSheetId="2">{0,1,2,3,4,5,6} + {0;1;2;3;4;5}*7</definedName>
    <definedName name="dias">{0,1,2,3,4,5,6} + {0;1;2;3;4;5}*7</definedName>
    <definedName name="Días_de_la_semana" localSheetId="3">{"Lunes","Mart","Miércoles","Jueves","Viernes","Sábado","Domingo"}</definedName>
    <definedName name="Días_de_la_semana" localSheetId="4">{"Lunes","Mart","Miércoles","Jueves","Viernes","Sábado","Domingo"}</definedName>
    <definedName name="Días_de_la_semana" localSheetId="2">{"Lunes","Mart","Miércoles","Jueves","Viernes","Sábado","Domingo"}</definedName>
    <definedName name="Días_de_la_semana">{"Lunes","Mart","Miércoles","Jueves","Viernes","Sábado","Domingo"}</definedName>
    <definedName name="DíasYSemanas" localSheetId="3">{0,1,2,3,4,5,6} + {0;1;2;3;4;5}*7</definedName>
    <definedName name="DíasYSemanas" localSheetId="4">{0,1,2,3,4,5,6} + {0;1;2;3;4;5}*7</definedName>
    <definedName name="DíasYSemanas" localSheetId="2">{0,1,2,3,4,5,6} + {0;1;2;3;4;5}*7</definedName>
    <definedName name="DíasYSemanas">{0,1,2,3,4,5,6} + {0;1;2;3;4;5}*7</definedName>
    <definedName name="Dic" localSheetId="3">'Ejec superávit Esp 2020'!DíasYSemanas+DATE(AñoNatural,12,1)-WEEKDAY(DATE(AñoNatural,12,1),'Ejec superávit Esp 2020'!OpciónDíaDeLaSemana)+1</definedName>
    <definedName name="Dic" localSheetId="4">'Ejec superávit Esp 2021'!DíasYSemanas+DATE(AñoNatural,12,1)-WEEKDAY(DATE(AñoNatural,12,1),'Ejec superávit Esp 2021'!OpciónDíaDeLaSemana)+1</definedName>
    <definedName name="Dic" localSheetId="2">'Liquidación Prep 2021'!DíasYSemanas+DATE(AñoNatural,12,1)-WEEKDAY(DATE(AñoNatural,12,1),'Liquidación Prep 2021'!OpciónDíaDeLaSemana)+1</definedName>
    <definedName name="Dic">DíasYSemanas+DATE(AñoNatural,12,1)-WEEKDAY(DATE(AñoNatural,12,1),OpciónDíaDeLaSemana)+1</definedName>
    <definedName name="dkjfsldkf" localSheetId="3">#REF!</definedName>
    <definedName name="dkjfsldkf" localSheetId="4">#REF!</definedName>
    <definedName name="dkjfsldkf" localSheetId="2">#REF!</definedName>
    <definedName name="dkjfsldkf">#REF!</definedName>
    <definedName name="EncabezadosDeDía">LEFT(TEXT('[3]2015'!$B$11:$H$11,"ddd"),1)</definedName>
    <definedName name="EncabezadosDeMes">UPPER(TEXT('[3]2015'!XFB5,"mmmm"))</definedName>
    <definedName name="Ene" localSheetId="3">'Ejec superávit Esp 2020'!DíasYSemanas+DATE(AñoNatural,1,1)-WEEKDAY(DATE(AñoNatural,1,1),'Ejec superávit Esp 2020'!OpciónDíaDeLaSemana)+1</definedName>
    <definedName name="Ene" localSheetId="4">'Ejec superávit Esp 2021'!DíasYSemanas+DATE(AñoNatural,1,1)-WEEKDAY(DATE(AñoNatural,1,1),'Ejec superávit Esp 2021'!OpciónDíaDeLaSemana)+1</definedName>
    <definedName name="Ene" localSheetId="2">'Liquidación Prep 2021'!DíasYSemanas+DATE(AñoNatural,1,1)-WEEKDAY(DATE(AñoNatural,1,1),'Liquidación Prep 2021'!OpciónDíaDeLaSemana)+1</definedName>
    <definedName name="Ene">DíasYSemanas+DATE(AñoNatural,1,1)-WEEKDAY(DATE(AñoNatural,1,1),OpciónDíaDeLaSemana)+1</definedName>
    <definedName name="Feb" localSheetId="3">'Ejec superávit Esp 2020'!DíasYSemanas+DATE(AñoNatural,2,1)-WEEKDAY(DATE(AñoNatural,2,1),'Ejec superávit Esp 2020'!OpciónDíaDeLaSemana)+1</definedName>
    <definedName name="Feb" localSheetId="4">'Ejec superávit Esp 2021'!DíasYSemanas+DATE(AñoNatural,2,1)-WEEKDAY(DATE(AñoNatural,2,1),'Ejec superávit Esp 2021'!OpciónDíaDeLaSemana)+1</definedName>
    <definedName name="Feb" localSheetId="2">'Liquidación Prep 2021'!DíasYSemanas+DATE(AñoNatural,2,1)-WEEKDAY(DATE(AñoNatural,2,1),'Liquidación Prep 2021'!OpciónDíaDeLaSemana)+1</definedName>
    <definedName name="Feb">DíasYSemanas+DATE(AñoNatural,2,1)-WEEKDAY(DATE(AñoNatural,2,1),OpciónDíaDeLaSemana)+1</definedName>
    <definedName name="Jul" localSheetId="3">'Ejec superávit Esp 2020'!DíasYSemanas+DATE(AñoNatural,7,1)-WEEKDAY(DATE(AñoNatural,7,1),'Ejec superávit Esp 2020'!OpciónDíaDeLaSemana)+1</definedName>
    <definedName name="Jul" localSheetId="4">'Ejec superávit Esp 2021'!DíasYSemanas+DATE(AñoNatural,7,1)-WEEKDAY(DATE(AñoNatural,7,1),'Ejec superávit Esp 2021'!OpciónDíaDeLaSemana)+1</definedName>
    <definedName name="Jul" localSheetId="2">'Liquidación Prep 2021'!DíasYSemanas+DATE(AñoNatural,7,1)-WEEKDAY(DATE(AñoNatural,7,1),'Liquidación Prep 2021'!OpciónDíaDeLaSemana)+1</definedName>
    <definedName name="Jul">DíasYSemanas+DATE(AñoNatural,7,1)-WEEKDAY(DATE(AñoNatural,7,1),OpciónDíaDeLaSemana)+1</definedName>
    <definedName name="Jun" localSheetId="3">'Ejec superávit Esp 2020'!DíasYSemanas+DATE(AñoNatural,6,1)-WEEKDAY(DATE(AñoNatural,6,1),'Ejec superávit Esp 2020'!OpciónDíaDeLaSemana)+1</definedName>
    <definedName name="Jun" localSheetId="4">'Ejec superávit Esp 2021'!DíasYSemanas+DATE(AñoNatural,6,1)-WEEKDAY(DATE(AñoNatural,6,1),'Ejec superávit Esp 2021'!OpciónDíaDeLaSemana)+1</definedName>
    <definedName name="Jun" localSheetId="2">'Liquidación Prep 2021'!DíasYSemanas+DATE(AñoNatural,6,1)-WEEKDAY(DATE(AñoNatural,6,1),'Liquidación Prep 2021'!OpciónDíaDeLaSemana)+1</definedName>
    <definedName name="Jun">DíasYSemanas+DATE(AñoNatural,6,1)-WEEKDAY(DATE(AñoNatural,6,1),OpciónDíaDeLaSemana)+1</definedName>
    <definedName name="Mar" localSheetId="3">'Ejec superávit Esp 2020'!DíasYSemanas+DATE(AñoNatural,3,1)-WEEKDAY(DATE(AñoNatural,3,1),'Ejec superávit Esp 2020'!OpciónDíaDeLaSemana)+1</definedName>
    <definedName name="Mar" localSheetId="4">'Ejec superávit Esp 2021'!DíasYSemanas+DATE(AñoNatural,3,1)-WEEKDAY(DATE(AñoNatural,3,1),'Ejec superávit Esp 2021'!OpciónDíaDeLaSemana)+1</definedName>
    <definedName name="Mar" localSheetId="2">'Liquidación Prep 2021'!DíasYSemanas+DATE(AñoNatural,3,1)-WEEKDAY(DATE(AñoNatural,3,1),'Liquidación Prep 2021'!OpciónDíaDeLaSemana)+1</definedName>
    <definedName name="Mar">DíasYSemanas+DATE(AñoNatural,3,1)-WEEKDAY(DATE(AñoNatural,3,1),OpciónDíaDeLaSemana)+1</definedName>
    <definedName name="Mayo" localSheetId="3">'Ejec superávit Esp 2020'!DíasYSemanas+DATE(AñoNatural,5,1)-WEEKDAY(DATE(AñoNatural,5,1),'Ejec superávit Esp 2020'!OpciónDíaDeLaSemana)+1</definedName>
    <definedName name="Mayo" localSheetId="4">'Ejec superávit Esp 2021'!DíasYSemanas+DATE(AñoNatural,5,1)-WEEKDAY(DATE(AñoNatural,5,1),'Ejec superávit Esp 2021'!OpciónDíaDeLaSemana)+1</definedName>
    <definedName name="Mayo" localSheetId="2">'Liquidación Prep 2021'!DíasYSemanas+DATE(AñoNatural,5,1)-WEEKDAY(DATE(AñoNatural,5,1),'Liquidación Prep 2021'!OpciónDíaDeLaSemana)+1</definedName>
    <definedName name="Mayo">DíasYSemanas+DATE(AñoNatural,5,1)-WEEKDAY(DATE(AñoNatural,5,1),OpciónDíaDeLaSemana)+1</definedName>
    <definedName name="Nov" localSheetId="3">'Ejec superávit Esp 2020'!DíasYSemanas+DATE(AñoNatural,11,1)-WEEKDAY(DATE(AñoNatural,11,1),'Ejec superávit Esp 2020'!OpciónDíaDeLaSemana)+1</definedName>
    <definedName name="Nov" localSheetId="4">'Ejec superávit Esp 2021'!DíasYSemanas+DATE(AñoNatural,11,1)-WEEKDAY(DATE(AñoNatural,11,1),'Ejec superávit Esp 2021'!OpciónDíaDeLaSemana)+1</definedName>
    <definedName name="Nov" localSheetId="2">'Liquidación Prep 2021'!DíasYSemanas+DATE(AñoNatural,11,1)-WEEKDAY(DATE(AñoNatural,11,1),'Liquidación Prep 2021'!OpciónDíaDeLaSemana)+1</definedName>
    <definedName name="Nov">DíasYSemanas+DATE(AñoNatural,11,1)-WEEKDAY(DATE(AñoNatural,11,1),OpciónDíaDeLaSemana)+1</definedName>
    <definedName name="Oct" localSheetId="3">'Ejec superávit Esp 2020'!DíasYSemanas+DATE(AñoNatural,10,1)-WEEKDAY(DATE(AñoNatural,10,1),'Ejec superávit Esp 2020'!OpciónDíaDeLaSemana)+1</definedName>
    <definedName name="Oct" localSheetId="4">'Ejec superávit Esp 2021'!DíasYSemanas+DATE(AñoNatural,10,1)-WEEKDAY(DATE(AñoNatural,10,1),'Ejec superávit Esp 2021'!OpciónDíaDeLaSemana)+1</definedName>
    <definedName name="Oct" localSheetId="2">'Liquidación Prep 2021'!DíasYSemanas+DATE(AñoNatural,10,1)-WEEKDAY(DATE(AñoNatural,10,1),'Liquidación Prep 2021'!OpciónDíaDeLaSemana)+1</definedName>
    <definedName name="Oct">DíasYSemanas+DATE(AñoNatural,10,1)-WEEKDAY(DATE(AñoNatural,10,1),OpciónDíaDeLaSemana)+1</definedName>
    <definedName name="OpciónDíaDeLaSemana" localSheetId="3">MATCH(InicioDeSemana,'Ejec superávit Esp 2020'!Días_de_la_semana,0)+10</definedName>
    <definedName name="OpciónDíaDeLaSemana" localSheetId="4">MATCH(InicioDeSemana,'Ejec superávit Esp 2021'!Días_de_la_semana,0)+10</definedName>
    <definedName name="OpciónDíaDeLaSemana" localSheetId="2">MATCH(InicioDeSemana,'Liquidación Prep 2021'!Días_de_la_semana,0)+10</definedName>
    <definedName name="OpciónDíaDeLaSemana">MATCH(InicioDeSemana,Días_de_la_semana,0)+10</definedName>
    <definedName name="para">'[1]datos de ajuste'!#REF!</definedName>
    <definedName name="Parámetros">'[4]datos de ajuste'!#REF!</definedName>
    <definedName name="prueba" localSheetId="3">'Ejec superávit Esp 2020'!dias+DATE(AñoNatural,5,1)-WEEKDAY(DATE(AñoNatural,5,1),'Ejec superávit Esp 2020'!OpciónDíaDeLaSemana)+1</definedName>
    <definedName name="prueba" localSheetId="4">'Ejec superávit Esp 2021'!dias+DATE(AñoNatural,5,1)-WEEKDAY(DATE(AñoNatural,5,1),'Ejec superávit Esp 2021'!OpciónDíaDeLaSemana)+1</definedName>
    <definedName name="prueba" localSheetId="2">'Liquidación Prep 2021'!dias+DATE(AñoNatural,5,1)-WEEKDAY(DATE(AñoNatural,5,1),'Liquidación Prep 2021'!OpciónDíaDeLaSemana)+1</definedName>
    <definedName name="prueba">dias+DATE(AñoNatural,5,1)-WEEKDAY(DATE(AñoNatural,5,1),OpciónDíaDeLaSemana)+1</definedName>
    <definedName name="RP">'[1]datos de ajuste'!#REF!</definedName>
    <definedName name="sem1_11" localSheetId="3">#REF!</definedName>
    <definedName name="sem1_11" localSheetId="4">#REF!</definedName>
    <definedName name="sem1_11" localSheetId="2">#REF!</definedName>
    <definedName name="sem1_11">#REF!</definedName>
    <definedName name="sem1_12">'[5]SALARIOS PROYECTADOS'!$B$7:$K$30</definedName>
    <definedName name="sem2_11" localSheetId="3">#REF!</definedName>
    <definedName name="sem2_11" localSheetId="4">#REF!</definedName>
    <definedName name="sem2_11" localSheetId="2">#REF!</definedName>
    <definedName name="sem2_11">#REF!</definedName>
    <definedName name="sem2_12">'[5]SALARIOS PROYECTADOS'!$B$7:$M$30</definedName>
    <definedName name="Sep" localSheetId="3">'Ejec superávit Esp 2020'!DíasYSemanas+DATE(AñoNatural,9,1)-WEEKDAY(DATE(AñoNatural,9,1),'Ejec superávit Esp 2020'!OpciónDíaDeLaSemana)+1</definedName>
    <definedName name="Sep" localSheetId="4">'Ejec superávit Esp 2021'!DíasYSemanas+DATE(AñoNatural,9,1)-WEEKDAY(DATE(AñoNatural,9,1),'Ejec superávit Esp 2021'!OpciónDíaDeLaSemana)+1</definedName>
    <definedName name="Sep" localSheetId="2">'Liquidación Prep 2021'!DíasYSemanas+DATE(AñoNatural,9,1)-WEEKDAY(DATE(AñoNatural,9,1),'Liquidación Prep 2021'!OpciónDíaDeLaSemana)+1</definedName>
    <definedName name="Sep">DíasYSemanas+DATE(AñoNatural,9,1)-WEEKDAY(DATE(AñoNatural,9,1),OpciónDíaDeLaSemana)+1</definedName>
    <definedName name="ss" localSheetId="3">#REF!</definedName>
    <definedName name="ss" localSheetId="4">#REF!</definedName>
    <definedName name="ss" localSheetId="2">#REF!</definedName>
    <definedName name="ss">#REF!</definedName>
    <definedName name="SUTEL_EMPLOYEES" localSheetId="3">#REF!</definedName>
    <definedName name="SUTEL_EMPLOYEES" localSheetId="4">#REF!</definedName>
    <definedName name="SUTEL_EMPLOYEES" localSheetId="2">#REF!</definedName>
    <definedName name="SUTEL_EMPLOYE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H9" i="4"/>
  <c r="J9" i="4"/>
  <c r="L9" i="4"/>
  <c r="D9" i="4"/>
  <c r="F12" i="9"/>
  <c r="G12" i="9" s="1"/>
  <c r="E12" i="9"/>
  <c r="E13" i="9" s="1"/>
  <c r="H11" i="9"/>
  <c r="G11" i="9"/>
  <c r="H10" i="9"/>
  <c r="G10" i="9"/>
  <c r="H9" i="9"/>
  <c r="G9" i="9"/>
  <c r="H8" i="9"/>
  <c r="H12" i="9" s="1"/>
  <c r="G8" i="9"/>
  <c r="F34" i="8" l="1"/>
  <c r="E34" i="8"/>
  <c r="E35" i="8" s="1"/>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G34" i="8" l="1"/>
  <c r="H34" i="8"/>
  <c r="C81" i="7"/>
  <c r="E69" i="7"/>
  <c r="E68" i="7"/>
  <c r="E67" i="7"/>
  <c r="E66" i="7"/>
  <c r="E65" i="7"/>
  <c r="D70" i="7"/>
  <c r="C70" i="7"/>
  <c r="E63" i="7"/>
  <c r="C62" i="7"/>
  <c r="E51" i="7"/>
  <c r="E50" i="7"/>
  <c r="F49" i="7"/>
  <c r="E49" i="7"/>
  <c r="F48" i="7"/>
  <c r="E48" i="7"/>
  <c r="F47" i="7"/>
  <c r="E47" i="7"/>
  <c r="F46" i="7"/>
  <c r="E46" i="7"/>
  <c r="E45" i="7"/>
  <c r="E33" i="7"/>
  <c r="E32" i="7"/>
  <c r="F31" i="7"/>
  <c r="E30" i="7"/>
  <c r="F29" i="7"/>
  <c r="F28" i="7"/>
  <c r="E28" i="7"/>
  <c r="E27" i="7"/>
  <c r="C26" i="7"/>
  <c r="C44" i="7" s="1"/>
  <c r="B23" i="7"/>
  <c r="B77" i="7" s="1"/>
  <c r="M15" i="7"/>
  <c r="I15" i="7"/>
  <c r="C15" i="7"/>
  <c r="N14" i="7"/>
  <c r="M14" i="7"/>
  <c r="J14" i="7"/>
  <c r="C14" i="7"/>
  <c r="D14" i="7"/>
  <c r="D87" i="7" s="1"/>
  <c r="D13" i="7"/>
  <c r="K16" i="7"/>
  <c r="I12" i="7"/>
  <c r="N11" i="7"/>
  <c r="D11" i="7"/>
  <c r="C11" i="7"/>
  <c r="N10" i="7"/>
  <c r="H16" i="7"/>
  <c r="G16" i="7"/>
  <c r="D10" i="7"/>
  <c r="D83" i="7" s="1"/>
  <c r="K9" i="7"/>
  <c r="G9" i="7"/>
  <c r="C10" i="7" l="1"/>
  <c r="C83" i="7" s="1"/>
  <c r="F83" i="7" s="1"/>
  <c r="D15" i="7"/>
  <c r="E15" i="7" s="1"/>
  <c r="E89" i="7" s="1"/>
  <c r="I13" i="7"/>
  <c r="J12" i="7"/>
  <c r="E31" i="7"/>
  <c r="E88" i="7"/>
  <c r="F45" i="7"/>
  <c r="F27" i="7"/>
  <c r="N13" i="7"/>
  <c r="E64" i="7"/>
  <c r="E70" i="7" s="1"/>
  <c r="J13" i="7"/>
  <c r="M10" i="7"/>
  <c r="E29" i="7"/>
  <c r="E34" i="7" s="1"/>
  <c r="J11" i="7"/>
  <c r="M11" i="7"/>
  <c r="F30" i="7"/>
  <c r="C89" i="7"/>
  <c r="D89" i="7"/>
  <c r="D88" i="7"/>
  <c r="E52" i="7"/>
  <c r="J16" i="7"/>
  <c r="D86" i="7"/>
  <c r="F11" i="7"/>
  <c r="C87" i="7"/>
  <c r="F87" i="7" s="1"/>
  <c r="E14" i="7"/>
  <c r="E87" i="7" s="1"/>
  <c r="E11" i="7"/>
  <c r="E84" i="7" s="1"/>
  <c r="C84" i="7"/>
  <c r="C34" i="7"/>
  <c r="D34" i="7"/>
  <c r="C88" i="7"/>
  <c r="D84" i="7"/>
  <c r="C52" i="7"/>
  <c r="F50" i="7"/>
  <c r="D52" i="7"/>
  <c r="F10" i="7"/>
  <c r="I14" i="7"/>
  <c r="I10" i="7"/>
  <c r="B41" i="7"/>
  <c r="C13" i="7"/>
  <c r="M13" i="7"/>
  <c r="E10" i="7"/>
  <c r="I11" i="7"/>
  <c r="M12" i="7"/>
  <c r="F14" i="7"/>
  <c r="J10" i="7"/>
  <c r="C12" i="7"/>
  <c r="D12" i="7"/>
  <c r="D16" i="7" s="1"/>
  <c r="B59" i="7"/>
  <c r="L16" i="7"/>
  <c r="I16" i="7" l="1"/>
  <c r="M16" i="7"/>
  <c r="F84" i="7"/>
  <c r="C86" i="7"/>
  <c r="F86" i="7" s="1"/>
  <c r="E13" i="7"/>
  <c r="E86" i="7" s="1"/>
  <c r="N16" i="7"/>
  <c r="F13" i="7"/>
  <c r="F12" i="7"/>
  <c r="D85" i="7"/>
  <c r="D90" i="7" s="1"/>
  <c r="E12" i="7"/>
  <c r="E85" i="7" s="1"/>
  <c r="C85" i="7"/>
  <c r="F52" i="7"/>
  <c r="F34" i="7"/>
  <c r="C16" i="7"/>
  <c r="F88" i="7"/>
  <c r="E83" i="7"/>
  <c r="F85" i="7" l="1"/>
  <c r="C90" i="7"/>
  <c r="E16" i="7"/>
  <c r="E90" i="7"/>
  <c r="F16" i="7"/>
  <c r="F90" i="7" l="1"/>
  <c r="C81" i="5" l="1"/>
  <c r="D70" i="5"/>
  <c r="C70" i="5"/>
  <c r="E69" i="5"/>
  <c r="E68" i="5"/>
  <c r="E67" i="5"/>
  <c r="E66" i="5"/>
  <c r="E65" i="5"/>
  <c r="E64" i="5"/>
  <c r="E63" i="5"/>
  <c r="E70" i="5" s="1"/>
  <c r="C88" i="5"/>
  <c r="E49" i="5"/>
  <c r="F48" i="5"/>
  <c r="F47" i="5"/>
  <c r="E47" i="5"/>
  <c r="E46" i="5"/>
  <c r="E45" i="5"/>
  <c r="E32" i="5"/>
  <c r="E31" i="5"/>
  <c r="F30" i="5"/>
  <c r="F28" i="5"/>
  <c r="E27" i="5"/>
  <c r="C26" i="5"/>
  <c r="C62" i="5" s="1"/>
  <c r="B23" i="5"/>
  <c r="B59" i="5" s="1"/>
  <c r="M15" i="5"/>
  <c r="I15" i="5"/>
  <c r="D15" i="5"/>
  <c r="D89" i="5" s="1"/>
  <c r="C15" i="5"/>
  <c r="E15" i="5" s="1"/>
  <c r="N14" i="5"/>
  <c r="M14" i="5"/>
  <c r="C14" i="5"/>
  <c r="D13" i="5"/>
  <c r="C13" i="5"/>
  <c r="M12" i="5"/>
  <c r="C12" i="5"/>
  <c r="C85" i="5" s="1"/>
  <c r="D12" i="5"/>
  <c r="D85" i="5" s="1"/>
  <c r="N11" i="5"/>
  <c r="I11" i="5"/>
  <c r="L16" i="5"/>
  <c r="K16" i="5"/>
  <c r="H16" i="5"/>
  <c r="J10" i="5"/>
  <c r="K9" i="5"/>
  <c r="G9" i="5"/>
  <c r="C89" i="5" l="1"/>
  <c r="E51" i="5"/>
  <c r="F85" i="5"/>
  <c r="J12" i="5"/>
  <c r="F46" i="5"/>
  <c r="F27" i="5"/>
  <c r="E29" i="5"/>
  <c r="F49" i="5"/>
  <c r="F31" i="5"/>
  <c r="I12" i="5"/>
  <c r="E33" i="5"/>
  <c r="E89" i="5" s="1"/>
  <c r="F45" i="5"/>
  <c r="N13" i="5"/>
  <c r="E48" i="5"/>
  <c r="E52" i="5" s="1"/>
  <c r="J14" i="5"/>
  <c r="F50" i="5"/>
  <c r="F29" i="5"/>
  <c r="J11" i="5"/>
  <c r="E13" i="5"/>
  <c r="C86" i="5"/>
  <c r="F13" i="5"/>
  <c r="D86" i="5"/>
  <c r="C87" i="5"/>
  <c r="N16" i="5"/>
  <c r="M10" i="5"/>
  <c r="M16" i="5" s="1"/>
  <c r="E12" i="5"/>
  <c r="E85" i="5" s="1"/>
  <c r="J13" i="5"/>
  <c r="E28" i="5"/>
  <c r="E34" i="5" s="1"/>
  <c r="N10" i="5"/>
  <c r="F12" i="5"/>
  <c r="E50" i="5"/>
  <c r="E88" i="5" s="1"/>
  <c r="C34" i="5"/>
  <c r="D88" i="5"/>
  <c r="F88" i="5" s="1"/>
  <c r="I13" i="5"/>
  <c r="M13" i="5"/>
  <c r="D34" i="5"/>
  <c r="C11" i="5"/>
  <c r="D14" i="5"/>
  <c r="E14" i="5" s="1"/>
  <c r="E87" i="5" s="1"/>
  <c r="C52" i="5"/>
  <c r="D52" i="5"/>
  <c r="D11" i="5"/>
  <c r="C10" i="5"/>
  <c r="D10" i="5"/>
  <c r="E30" i="5"/>
  <c r="B41" i="5"/>
  <c r="C44" i="5"/>
  <c r="G16" i="5"/>
  <c r="I14" i="5"/>
  <c r="B77" i="5"/>
  <c r="I10" i="5"/>
  <c r="M11" i="5"/>
  <c r="F86" i="5" l="1"/>
  <c r="I16" i="5"/>
  <c r="J16" i="5"/>
  <c r="F52" i="5"/>
  <c r="F11" i="5"/>
  <c r="D84" i="5"/>
  <c r="E11" i="5"/>
  <c r="E84" i="5" s="1"/>
  <c r="C84" i="5"/>
  <c r="C83" i="5"/>
  <c r="C90" i="5" s="1"/>
  <c r="E10" i="5"/>
  <c r="C16" i="5"/>
  <c r="D87" i="5"/>
  <c r="F87" i="5" s="1"/>
  <c r="F14" i="5"/>
  <c r="F34" i="5"/>
  <c r="E86" i="5"/>
  <c r="D83" i="5"/>
  <c r="F10" i="5"/>
  <c r="D16" i="5"/>
  <c r="E83" i="5" l="1"/>
  <c r="E90" i="5" s="1"/>
  <c r="E16" i="5"/>
  <c r="D90" i="5"/>
  <c r="F83" i="5"/>
  <c r="F84" i="5"/>
  <c r="F16" i="5"/>
  <c r="F90" i="5" l="1"/>
  <c r="B7" i="1" l="1"/>
  <c r="B8" i="1" s="1"/>
  <c r="B9" i="1" s="1"/>
  <c r="B10" i="1" s="1"/>
  <c r="B11" i="1" s="1"/>
  <c r="B12" i="1" s="1"/>
  <c r="B13" i="1" s="1"/>
  <c r="B14" i="1" s="1"/>
  <c r="B15" i="1" s="1"/>
  <c r="B16" i="1" s="1"/>
  <c r="B17" i="1" s="1"/>
</calcChain>
</file>

<file path=xl/sharedStrings.xml><?xml version="1.0" encoding="utf-8"?>
<sst xmlns="http://schemas.openxmlformats.org/spreadsheetml/2006/main" count="1744" uniqueCount="475">
  <si>
    <t>Informe de liquidación presupuestaria de los últimos dos años disponibles a la fecha de remisión de la información. Separar por fuentes de financiamiento. Incluir un libro editable de Microsoft Excel con el detalle del presupuesto aprobado y ejecutado por partida y programa presupuestario.</t>
  </si>
  <si>
    <t>Descripción del uso de recursos superavitarios del Canon del Reserva del Espectro Radioeléctrico por partida presupuestaria de los últimos dos años</t>
  </si>
  <si>
    <t>Programación de Ia asignación de los recursos superavitarios actuales del Canon de Reserva del Espectro Radioeléctrico por partida presupuestaria</t>
  </si>
  <si>
    <t>Detalle de la ejecución de los proyectos con cargo al Canon de Reserva del Espectro Radioeléctrico de los últimos cinco años que permita identificar las actividades finalizadas y pendientes por proyecto por año. Incluir el presupuesto destinado y la ejecución realizada en cada proyecto por año. Incluir esta información en formato digital editable en Microsoft Excel.</t>
  </si>
  <si>
    <t>Descripción de las actividades programadas y costos incurridos de los proyectos con cargo al Canon de Reserva del Espectro Radioeléctrico de los últimos cinco años. Vincular dichas actividades y costos con los proyectos de años anteriores y posteriores</t>
  </si>
  <si>
    <t>Detalle de las actividades programadas y costos de la gestión ordinaria con cargo al Canon de Reserva del Espectro Radioeléctrico.</t>
  </si>
  <si>
    <t>Plan de dirección de los proyectos con cargo al Canon de Reserva del Espectro Radioeléctrico que contenga, al menos, las actividades a realizar, el cronograma y estimación de los costos de los proyectos, junto con la metodología aplicada y los supuestos para su cálculo</t>
  </si>
  <si>
    <t>Descripción y justificación de los rubros que componen el monto de la propuesta de Canon de Reserva del Espectro Radioeléctrico.</t>
  </si>
  <si>
    <t>Documentación que justifique el cumplimiento de los señalamientos realizados por instituciones como la Contraloría General de Ia República y la Procuraduría General de la República relacionado con el Canon de Reserva del Espectro Radioeléctrico.</t>
  </si>
  <si>
    <t>Metodología para la estimación de las variables macroeconómicas consideradas para el cálculo del Canon de Reserva del Espectro Radioeléctrico.</t>
  </si>
  <si>
    <t>Remitir un detalle por partida presupuestaria de las modificaciones al presupuesto aprobadas por la Contraloría General de la República indicando el documento en el que se realiza dicha aprobación, para los últimos cinco años.</t>
  </si>
  <si>
    <t>Detalle de las implicaciones de Ia aplicación de lo dispuesto en la Ley del Fortalecimiento de las finanzas públicas, N° 9635</t>
  </si>
  <si>
    <t>Ver Anexos 5 al 8, 12.</t>
  </si>
  <si>
    <t xml:space="preserve">Ver en el Informe la Sección 4.8 </t>
  </si>
  <si>
    <t>Ver en el Informe la Sección 9</t>
  </si>
  <si>
    <t>Anexo 1 y Anexo N°1.1</t>
  </si>
  <si>
    <t>Ver Tab "Presup Extrarord"</t>
  </si>
  <si>
    <t>Ver en el Informe la Sección 5</t>
  </si>
  <si>
    <t>No se están utilizando recursos superávitaron en este canon de reserva 2023</t>
  </si>
  <si>
    <t>CUADRO N° 1.3</t>
  </si>
  <si>
    <t>SUPERINTENDENCIA DE TELECOMUNICACIONES</t>
  </si>
  <si>
    <t>EGRESOS PRESUPUESTADOS Y EJECUTADOS</t>
  </si>
  <si>
    <t>REGULACION DE TELECOMUNICACIONES POR PROGRAMA Y PARTIDA *</t>
  </si>
  <si>
    <t>AL 31 DE DICIEMBRE 2020</t>
  </si>
  <si>
    <t>(colones)</t>
  </si>
  <si>
    <t>PARTIDAS</t>
  </si>
  <si>
    <t>REGULACION DE TELECOMUNICACIONES</t>
  </si>
  <si>
    <t>PROG. 1: ADMINISTRACION</t>
  </si>
  <si>
    <t>PROG. 2: REGULACION</t>
  </si>
  <si>
    <t>PRESUPUESTO APROBADO</t>
  </si>
  <si>
    <t xml:space="preserve">EJECUCION </t>
  </si>
  <si>
    <t>DISPONIBLE</t>
  </si>
  <si>
    <t>% EJEC.</t>
  </si>
  <si>
    <t>   Remuneraciones</t>
  </si>
  <si>
    <t>   Servicios</t>
  </si>
  <si>
    <t>   Materiales y Suministros</t>
  </si>
  <si>
    <t>   Bienes Duraderos</t>
  </si>
  <si>
    <t>   Transferencias Corrientes</t>
  </si>
  <si>
    <t>   Cuentas Especiales</t>
  </si>
  <si>
    <t>TOTALES</t>
  </si>
  <si>
    <t>* Sin Regulatel.</t>
  </si>
  <si>
    <t>CUADRO N° 3.4</t>
  </si>
  <si>
    <t>ESPECTRO RADIOELÉCTRICO POR PROGRAMA Y PARTIDA</t>
  </si>
  <si>
    <t>PROG. 3: ESPECTRO RADIOELECTRICO</t>
  </si>
  <si>
    <t>   Transferencias de Capital</t>
  </si>
  <si>
    <t>¹ Presupuesto mas modificaciones, proporcional a marzo 2012.</t>
  </si>
  <si>
    <t>FONATEL POR PROGRAMA Y PARTIDA</t>
  </si>
  <si>
    <t>PROG. 4: FONATEL</t>
  </si>
  <si>
    <t>REGULATEL POR PARTIDA</t>
  </si>
  <si>
    <t>PROG. 1: REGULATEL</t>
  </si>
  <si>
    <t>CUADRO N° 3.2</t>
  </si>
  <si>
    <t>TODAS LAS FUENTES DE FINANCIAMIENTO</t>
  </si>
  <si>
    <t>TOTAL</t>
  </si>
  <si>
    <t>Fuente: Sutel</t>
  </si>
  <si>
    <t>Ver Tab "Liquidación Presp 2020" / "Liquidación Presp 2021"</t>
  </si>
  <si>
    <t>AL 31 DE DICIEMBRE DE 2021</t>
  </si>
  <si>
    <t>CUADRO N° 4</t>
  </si>
  <si>
    <t>Superintendencia de Telecomunicaciones</t>
  </si>
  <si>
    <t>Ejecución Presupuestaria al 31 de diciembre de 2021</t>
  </si>
  <si>
    <t>colones</t>
  </si>
  <si>
    <t>Responsable</t>
  </si>
  <si>
    <t>Subpartida</t>
  </si>
  <si>
    <t>Nombre subpardita</t>
  </si>
  <si>
    <t>Superávit aprobado</t>
  </si>
  <si>
    <t>Superávit Ejecutado</t>
  </si>
  <si>
    <t>% Ejec</t>
  </si>
  <si>
    <t>Superávit SIN Ejecutar</t>
  </si>
  <si>
    <t>Observaciones</t>
  </si>
  <si>
    <t>RH</t>
  </si>
  <si>
    <t>TI</t>
  </si>
  <si>
    <t>Migración y mejoras del ERP</t>
  </si>
  <si>
    <t>PPCI</t>
  </si>
  <si>
    <t>Plan Estratégico Institucional SUTEL 2021-2025</t>
  </si>
  <si>
    <t>Equipos de seguridad perimetral</t>
  </si>
  <si>
    <t>Enrutadores</t>
  </si>
  <si>
    <t>Concentradores Core</t>
  </si>
  <si>
    <t>Licenciamiento SQL Server-DataCenter</t>
  </si>
  <si>
    <t>Monitores y Bases</t>
  </si>
  <si>
    <t>Wire Lan Controller</t>
  </si>
  <si>
    <t>Licenciamiento solución de virtualización</t>
  </si>
  <si>
    <t>Licenciamiento Software de Monitoreo Red</t>
  </si>
  <si>
    <t>Comunicación</t>
  </si>
  <si>
    <t>Equipo vario-Unidad de Comunicación</t>
  </si>
  <si>
    <t>Licenciamiento de Windows Server</t>
  </si>
  <si>
    <t>Adquisición de suministros para Salud Ocupacional</t>
  </si>
  <si>
    <t>Proveeduría</t>
  </si>
  <si>
    <t>Mantenimiento mueble recepción 4to piso</t>
  </si>
  <si>
    <t>Compra de etiquetadora para activos y guillotina</t>
  </si>
  <si>
    <t>Total superávit al 31 de diciembre de 2021</t>
  </si>
  <si>
    <r>
      <t xml:space="preserve">Fuente: </t>
    </r>
    <r>
      <rPr>
        <b/>
        <i/>
        <sz val="9"/>
        <rFont val="Arial"/>
        <family val="2"/>
      </rPr>
      <t>Sutel.</t>
    </r>
  </si>
  <si>
    <t>Cuadro N° 8</t>
  </si>
  <si>
    <t>Detalle del superávit específico acumulado de ESPECTRO a diciembre 2020 incorporado en el 2021</t>
  </si>
  <si>
    <t>Espectro</t>
  </si>
  <si>
    <t>1-01-02-4-220-EP022020</t>
  </si>
  <si>
    <t>Sistema nacional de gestión y monitoreo del espectro 2021</t>
  </si>
  <si>
    <r>
      <rPr>
        <b/>
        <u/>
        <sz val="10"/>
        <rFont val="Arial"/>
        <family val="2"/>
      </rPr>
      <t>Respuesta de Espectro:</t>
    </r>
    <r>
      <rPr>
        <sz val="10"/>
        <rFont val="Arial"/>
        <family val="2"/>
      </rPr>
      <t xml:space="preserve">
Respecto al SNGME 2021, mediante oficio 03881-SUTEL-DGC-2021 del 12 de mayo del 2021, la DGC solicitó una gestión de cambios al proyecto por cuanto existió un atraso considerable en el proceso para declarar el oferente precalificado, el cual no era posible prever por parte de la Dirección General de Calidad. En este sentido se solicitó trasladar en tiempo las actividades posteriores al proceso de precalificación, lo que implicaba la liberación del presupuesto 2021 y su traslado al 2022. La propuesta de cambio fue aprobada por la Junta Directiva de la ARESEP mediante acuerdo 20-64-2021 de la sesión extraordinaria 64-2021 celebrada el 28 de julio del 2021</t>
    </r>
  </si>
  <si>
    <t>5-99-03-4-220-EP012020</t>
  </si>
  <si>
    <t>Gestión requerimientos en línea y complemento de las herramientas de planificaci</t>
  </si>
  <si>
    <t>1-04-03-4-220-EP032018</t>
  </si>
  <si>
    <t>Uso del espectro como catalizador para la promoción de la competencia</t>
  </si>
  <si>
    <r>
      <rPr>
        <b/>
        <u/>
        <sz val="10"/>
        <rFont val="Arial"/>
        <family val="2"/>
      </rPr>
      <t>Respuesta de Espectro:</t>
    </r>
    <r>
      <rPr>
        <sz val="10"/>
        <rFont val="Arial"/>
        <family val="2"/>
      </rPr>
      <t xml:space="preserve">
En cuanto al proyecto EP032018, la Unidad realizó el proceso de contratación 2021LI-000001-0014900001 para el cual se recibieron dos ofertas, siendo que la empresa que quedó adjudicada presentó una oferta por $309 618.00 USD, la cual fue inferior al presupuesto máximo establecido. Es preciso indicar que al ser proyectos pagaderos en dólares, el presupuesto se establece utilizando el tipo de cambio definido por la Dirección General de Operaciones el cual es superior al establecido por el Banco Central, sin embargo, al momento de hacer el pago se utiliza el tipo de cambio del citado Banco Central. Esto por consiguiente implica una subejecución adicional que está fuera del control de la DGC. En todo caso, el proyecto se ejecutó de forma satisfactoria alcanzando los objetivos previstos por la SUTEL y conforme al acta constitutiva, tal y como se presentó en el informe de cierre mediante oficio 11054-SUTEL-DGC-2021 del 24 de noviembre del 2021</t>
    </r>
  </si>
  <si>
    <t>5-99-03-4-298-OR112020</t>
  </si>
  <si>
    <t>Es un costo común, ver respuesta en el cuadro de Regulación.</t>
  </si>
  <si>
    <t>1-04-04-4-298-OR022020</t>
  </si>
  <si>
    <t>5-01-05-4-298-OB062021</t>
  </si>
  <si>
    <t>1-01-03-4-220-EP012020</t>
  </si>
  <si>
    <t>5-01-05-4-298-OB052020</t>
  </si>
  <si>
    <t>5-99-03-4-220-EA242021</t>
  </si>
  <si>
    <t>Licencia SPECTRAemc</t>
  </si>
  <si>
    <t>5-01-05-4-298-OB062020</t>
  </si>
  <si>
    <t>5-99-03-4-220-EA222021</t>
  </si>
  <si>
    <t>Licencia CHIRplus FX</t>
  </si>
  <si>
    <t>5-99-03-4-298-OO012018</t>
  </si>
  <si>
    <t>Actualización y automatización del Proceso de Control Interno y SEVRI</t>
  </si>
  <si>
    <t>Actividad que no se va a ejecutar, por lo que los recursos de regulación fueron disminuidos mediante el PE 01-2021</t>
  </si>
  <si>
    <t>5-99-03-4-220-EA212021</t>
  </si>
  <si>
    <t>Licencia CHIRplus BC</t>
  </si>
  <si>
    <t>5-99-03-4-298-OB142021</t>
  </si>
  <si>
    <t>5-01-05-4-298-OB072021</t>
  </si>
  <si>
    <t>1-04-99-4-298-OP022018</t>
  </si>
  <si>
    <t>Revisión y elaboración de propuesta de ajuste al RAS y RIOF, de cara a la evoluc</t>
  </si>
  <si>
    <r>
      <t xml:space="preserve">Proyecto POI indirecto que no se va a ejecutar, por lo que los recursos de regulación fueron disminuidos mediante el PE 01-2021. Ver Nota </t>
    </r>
    <r>
      <rPr>
        <b/>
        <sz val="10"/>
        <color rgb="FF0000FF"/>
        <rFont val="Arial"/>
        <family val="2"/>
      </rPr>
      <t>a</t>
    </r>
  </si>
  <si>
    <t>5-99-03-4-298-OB162021</t>
  </si>
  <si>
    <t>5-99-03-4-298-OB172021</t>
  </si>
  <si>
    <t>5-01-05-4-298-OB072020</t>
  </si>
  <si>
    <t>5-01-99-4-299-CA212021</t>
  </si>
  <si>
    <t>5-99-03-4-298-OB132021</t>
  </si>
  <si>
    <t>5-01-99-4-298-OA912021</t>
  </si>
  <si>
    <t>5-01-04-4-298-OB242021</t>
  </si>
  <si>
    <t>5-01-01-4-298-OB052021</t>
  </si>
  <si>
    <t>5-99-03-4-298-OR032020</t>
  </si>
  <si>
    <t>Propuesta para el rediseño del actual Sistema de Evaluación del Desempeño</t>
  </si>
  <si>
    <r>
      <t xml:space="preserve">Es un costo común que no se va a ejecutar, por lo que los recursos de regulación fueron disminuidos mediante el PE 01-2021.
</t>
    </r>
    <r>
      <rPr>
        <b/>
        <u/>
        <sz val="10"/>
        <rFont val="Arial"/>
        <family val="2"/>
      </rPr>
      <t>Respuesta de RH:</t>
    </r>
    <r>
      <rPr>
        <sz val="10"/>
        <rFont val="Arial"/>
        <family val="2"/>
      </rPr>
      <t xml:space="preserve">
El monto corresponde a un sobrante de un presupuesto inicial solicitado de 46 millones, ese monto no se va a ejecutar ya que se tomo la decisión de no adquirir la plataforma de soporte al proceso de gestión del desempeño por el momento. Para el año 2022 se realizará un estudio de mercado y con el apoyo de Sharon Jiménez se incorporara como  un proyecto , se estimarán los recursos necesarios para este sistema para incorporar para el período 2023</t>
    </r>
  </si>
  <si>
    <r>
      <rPr>
        <b/>
        <sz val="10"/>
        <rFont val="Arial"/>
        <family val="2"/>
      </rPr>
      <t>Nota:</t>
    </r>
    <r>
      <rPr>
        <sz val="10"/>
        <rFont val="Arial"/>
        <family val="2"/>
      </rPr>
      <t xml:space="preserve">
</t>
    </r>
    <r>
      <rPr>
        <b/>
        <sz val="10"/>
        <color rgb="FF0000FF"/>
        <rFont val="Arial"/>
        <family val="2"/>
      </rPr>
      <t xml:space="preserve">a. </t>
    </r>
    <r>
      <rPr>
        <sz val="10"/>
        <rFont val="Arial"/>
        <family val="2"/>
      </rPr>
      <t>Mediante 2da Modificación al POI se realiza una disminución de los recursos asignados al proyecto, la cual fue aprobado por el Consejo mediante acuerdo 013-045-2021 del 17 de junio de 2021 y por la Junta Directiva de la Aresep con el acuerdo 20-64-2021 del 28 de julio de 2021 y ratificado el 03 de agosto del mismo año.</t>
    </r>
  </si>
  <si>
    <t>Ejecución Presupuestaria al 31 de diciembre de 2020</t>
  </si>
  <si>
    <t>Superávit 2020</t>
  </si>
  <si>
    <t>Total superávit al 31 de diciembre de 2020</t>
  </si>
  <si>
    <t>Resultado del superávit específico acumulado de ESPECTRO a diciembre 2019 incorporado en el 2020</t>
  </si>
  <si>
    <t>9-02-01-4-220-00000000</t>
  </si>
  <si>
    <t>Sumas libres sin asignación presupuestaria</t>
  </si>
  <si>
    <t xml:space="preserve">Ver Tab "Ejec superávit Esp 2020" / "Ejec superávit Esp 2021" </t>
  </si>
  <si>
    <t>Ver Apéndice 1</t>
  </si>
  <si>
    <t>SUPERINTENDENCIA DE TELECOMUNICACIONES
MATRIZ DE SEGUIMIENTO DE PROYECTOS DE ESPECTRO RADIOELÉCTRICO
2018-2023</t>
  </si>
  <si>
    <t>Proyecto</t>
  </si>
  <si>
    <t xml:space="preserve">Descripción </t>
  </si>
  <si>
    <t>¿ejecutado?</t>
  </si>
  <si>
    <t xml:space="preserve">Observaciones </t>
  </si>
  <si>
    <t xml:space="preserve">Recursos planeados </t>
  </si>
  <si>
    <t>Recursos ejecutados</t>
  </si>
  <si>
    <t>¿en POI?</t>
  </si>
  <si>
    <t>Recursos solicitados</t>
  </si>
  <si>
    <t>Fomentar el uso eficiente del Espectro como catalizador para la promoción de la competencia y la diversidad y calidad de los servicio.</t>
  </si>
  <si>
    <t>Incentivar a través de informes técnicos, los segmentos del espectro que podrían ser sujetos de nuevos procesos concursales y tratar de hacer explícito un plan de asignación de espectro (Cronograma de Asignación de Espectro -CAE-) para diferentes servicios.</t>
  </si>
  <si>
    <t>Sí</t>
  </si>
  <si>
    <t xml:space="preserve">Fase 1. Estudios del proceso licitatorio de banda angosta (propuesta de cartel, obligaciones de los concesionarios, propuesta de contrato de concesión, esquema de subasta, y ejecución de la subasta) para la atención de la eventual instrucción del PE y PNDT para el inicio del proceso concursal para la asignación de Espectro </t>
  </si>
  <si>
    <t>Mediante gestion de cambio (acuerdos: 018-051-2019  del Consejo y 08-40-2019 de la Aresep) se modifican las metas del proyecto por retrasos en la adjudicación, debido a apelaciones en la CGR.  El crononograma del proyecto se desplaza un año.</t>
  </si>
  <si>
    <t>Continuación fase 2019: ejecución de la contratación para contar con un estudio de las alternativas existentes para realizar procesos de subasta de Espectro Radioeléctrico Y determinar el valor del espectro en las bandas de mayor interés para el país.
Estudios preparativos para la atención de la eventual instrucción del Poder Ejecutivo y el PNDT</t>
  </si>
  <si>
    <t xml:space="preserve">Fase 3:
- Estudios preparativos para la atención de la eventual instrucción del Poder Ejecutivo y el Plan Nacional de Desarrollo de las Telecomunicaciones para el inicio del proceso concursal para la asignación de Espectro (eventual concurso de nuevas bandas IMT).
Finaliza el proyecto. </t>
  </si>
  <si>
    <t>Complementar el Sistema Nacional de Gestión y Monitoreo del Espectro</t>
  </si>
  <si>
    <t xml:space="preserve">Debe considerarse que el Sistema Nacional de Gestión y Monitoreo del Espectro (SNGME), se encuentra en un arrendamiento operativo cuya evenutal renovación debe ser valorada en el 2019, por lo que se deben realizar los estudios para determinar las  mejores alternativas para el monitoreo continuo de espectro en regiones no abarcadas por el actual SNGME, así como nuevas necesidades tecnológicas de medición y la continuidad del sistema actual. Lo anterior a fin de contar con la posibilidad de obtener datos históricos del uso del espectro con una cobertura de medición que refleje el uso del espectro a nivel nacional.  </t>
  </si>
  <si>
    <t xml:space="preserve">No </t>
  </si>
  <si>
    <t xml:space="preserve">Oficio 07898-SUTEL-DGO-2018, lo elimina del POI por limitaciones presupuestarias de esa fuente de financiamiento.
Espectro inició las actividades preparatorias: Estudios preparatorios, carteles y desarrollo de términos de referencia. </t>
  </si>
  <si>
    <t xml:space="preserve">Con el oficio 11291-SUTEL-DGC-2019 la Unidad de Espectro reporta la finalización del proyecto. </t>
  </si>
  <si>
    <t xml:space="preserve">Tendencias mundiales del uso del espectro radioeléctrico de cara al desarrollo de nuevas tecnologías </t>
  </si>
  <si>
    <t>Participar y apoyar al Poder Ejecutivo en los distintos temas del uso futuro de espectro radioeléctrico en reuniones de CITEL y la CMR-19, brindandole los dictámenes técnicos requeridos, así como asesorarlo en la planificación del espectro radioeléctrico de forma congruente con el Reglamento de Radiocomunicaciones de la UIT. Para lo anterior se requiere contar con informes técnicos elaborados por expertos en el área que permitan brinden un diagnóstico de las tendencias de evolución en el uso del espectro radioeléctrico para nuevos aplicativos (tales como IoT y 5G).</t>
  </si>
  <si>
    <t>Gestión requerimientos en línea y complemento de las herramientas de planificación, gestión y coordinación del espectro radioeléctrico</t>
  </si>
  <si>
    <t>Contar con las herramientas de software necesarias para mejorar la atención a los usuarios, así como asegurar la continuidad de los procesos de Espectro radioeléctrico en cuanto a la emisión de análisis técnicos al Poder Ejecutivo, antes de que finalice el arrendamiento actual del SNGME.</t>
  </si>
  <si>
    <t>Fase 1:
1. Definir las herramientas de software que se deben adquirir para la gestión Web de requerimientos de espectro radioeléctrico y complementar las herramientas de planificación, como parte de los procesos de emisión de dictámenes técnicos al Poder Ejecutivo
2. Establecer los términos de referencia y definición de alcances necesarios para adquirir las herramientas seleccionadas buscando la gestión Web de requerimientos de espectro radioeléctrico en cuanto a los procesos de generación de análisis técnico que se emiten al Poder Ejecutivo.
3. Realizar la adjudicación y ejecución del proceso de contratación conforme a lo definido en el numeral 2 de la fase 1.</t>
  </si>
  <si>
    <t>Fase 2:
1. Establecer los términos de referencia y definición de alcances necesarios para adquirir las herramientas complementarias de planificación, como parte de los procesos de emisión de dictámenes técnicos al Poder Ejecutivo.
2. Realizar la adjudicación y ejecución del proceso de contratación conforme a lo definido en el numeral 1 de la fase 2
Finaliza el proyecto.</t>
  </si>
  <si>
    <t>Sistema Nacional de Gestión y Monitoreo del Espectro 2021 (SNGME-2021)</t>
  </si>
  <si>
    <t xml:space="preserve">El actual Sistema Nacional de Gestión y Monitoreo del Espectro (SNGME), se encuentra en un arrendamiento operativo desde el año 2014, el cual luego de la eventual prórroga vencería en el año 2021, por lo que se debe iniciar con antelación el proceso de contratación de un nuevo Sistema que considere la renovación de equipos así como la incorporación de nuevas regiones no abarcadas por el actual SNGME, de conformidad con las nuevas necesidades tecnológicas de medición y las mejores prácticas internacionales. Lo anterior, a fin de contar con la posibilidad de obtener datos históricos del uso del espectro con una cobertura de medición que refleje el uso del espectro a nivel nacional.  
</t>
  </si>
  <si>
    <t>Fase 1 (2020):
1. Definir y publicar los términos de referencia para la contratación del Sistema Nacional de Gestión y Monitoreo del Espectro 2021 (SNGME-2021), con la definición de todos los requerimientos técnicos de cobertura y mejoras técnológicas necesarias para suplir las necesidades de administración, monitoreo y control del espectro.
2. Adjudicar la contratación para el Sistema Nacional de Gestión y Monitoreo del Espectro 2021 (SNGME-2021) conforme a los TDR.</t>
  </si>
  <si>
    <t xml:space="preserve">La Fase 2 planeada era la implementación del Sistema Nacional de Gestión y Monitoreo del Espectro; no obstante, debido a la gestión de cambios aprobada el cronograma y los costos iniciales de 2021 se desplazan para el 2022. La modiificación fue aprobada por el Consejo en acuerdo 013-045-2021 del 17 de junio de 2021 y por la JD-Aresep en acuerdo 20-64-2021del 03 de agosto de 2021.
El monto del proyecto para ese año pasa de ¢274,572,753 a cero. 
</t>
  </si>
  <si>
    <t xml:space="preserve">sí </t>
  </si>
  <si>
    <t xml:space="preserve">Se programa en POI la Implementación del Sistema, pero un nuevo recurso interpuesto ante la CGR retrasa el desarrollo del cronograma. Se realiza una nueva gestión de cambio que se aprobó por el Consejo de la Sutel mediante el acuerdo 007-022-2022 del 3 de marzo de 2022 y por la Junta Directiva de la Aresep con el acuerdo 02-22-2022 del 21 de abril y ratificada el 26 de abril de 2022. 
El monto del proyecto para ese año pasa de ¢283,867,225.00  a cero. </t>
  </si>
  <si>
    <t>Implementación de sistema y puesta en marcha</t>
  </si>
  <si>
    <t>ap</t>
  </si>
  <si>
    <t>Ver Anexo 3 al 3.4</t>
  </si>
  <si>
    <t>Ver Apéndice 1 &amp; Tab "Apéndice 1"</t>
  </si>
  <si>
    <t>---Fin de Consulta---</t>
  </si>
  <si>
    <t>TOTAL   </t>
  </si>
  <si>
    <t>   Otras prestaciones</t>
  </si>
  <si>
    <t>          6-03-99</t>
  </si>
  <si>
    <t>   Prestaciones legales</t>
  </si>
  <si>
    <t>          6-03-01</t>
  </si>
  <si>
    <t>   Prestaciones</t>
  </si>
  <si>
    <t>       6-03</t>
  </si>
  <si>
    <t>    6</t>
  </si>
  <si>
    <t>   Bienes intangibles</t>
  </si>
  <si>
    <t>          5-99-03</t>
  </si>
  <si>
    <t>   Bienes Duraderos Diversos</t>
  </si>
  <si>
    <t>       5-99</t>
  </si>
  <si>
    <t>NA</t>
  </si>
  <si>
    <t>   Maquinaria/ equipo y mobiliario diverso</t>
  </si>
  <si>
    <t>          5-01-99</t>
  </si>
  <si>
    <t>   Equipo sanitario/ de laboratorio e investigación</t>
  </si>
  <si>
    <t>          5-01-06</t>
  </si>
  <si>
    <t>   Equipo de cómputo</t>
  </si>
  <si>
    <t>          5-01-05</t>
  </si>
  <si>
    <t>   Equipo y mobiliario de oficina</t>
  </si>
  <si>
    <t>          5-01-04</t>
  </si>
  <si>
    <t>   Equipo de comunicación</t>
  </si>
  <si>
    <t>          5-01-03</t>
  </si>
  <si>
    <t>   Maquinaria/ Equipo y Mobiliario</t>
  </si>
  <si>
    <t>       5-01</t>
  </si>
  <si>
    <t>    5</t>
  </si>
  <si>
    <t>   Otros útiles/ materiales y suministros diversos</t>
  </si>
  <si>
    <t>          2-99-99</t>
  </si>
  <si>
    <t>   Útiles y materiales de cocina y comedor</t>
  </si>
  <si>
    <t>          2-99-07</t>
  </si>
  <si>
    <t>   Útiles y materiales de resguardo y seguridad</t>
  </si>
  <si>
    <t>          2-99-06</t>
  </si>
  <si>
    <t>   Útiles y materiales de limpieza</t>
  </si>
  <si>
    <t>          2-99-05</t>
  </si>
  <si>
    <t>   Textiles y vestuario</t>
  </si>
  <si>
    <t>          2-99-04</t>
  </si>
  <si>
    <t>   Productos de papel/ cartón e impresos</t>
  </si>
  <si>
    <t>          2-99-03</t>
  </si>
  <si>
    <t>   Útiles y materiales médico/ hospitalario y de investigación</t>
  </si>
  <si>
    <t>          2-99-02</t>
  </si>
  <si>
    <t>   Útiles y materiales de oficina y cómputo</t>
  </si>
  <si>
    <t>          2-99-01</t>
  </si>
  <si>
    <t>   Útiles/ Materiales y Suministros Diversos</t>
  </si>
  <si>
    <t>       2-99</t>
  </si>
  <si>
    <t>   Repuestos y accesorios</t>
  </si>
  <si>
    <t>          2-04-02</t>
  </si>
  <si>
    <t>   Herramientas/ Repuestos y accesorios</t>
  </si>
  <si>
    <t>       2-04</t>
  </si>
  <si>
    <t>   Materiales y productos eléctricos/ telefónicos y de cómputo</t>
  </si>
  <si>
    <t>          2-03-04</t>
  </si>
  <si>
    <t>   Materiales y Productos de uso en la Construcción y Mantenimiento</t>
  </si>
  <si>
    <t>       2-03</t>
  </si>
  <si>
    <t>   Alimentos y bebidas</t>
  </si>
  <si>
    <t>          2-02-03</t>
  </si>
  <si>
    <t>   Alimentos y Productos Agropecuarios</t>
  </si>
  <si>
    <t>       2-02</t>
  </si>
  <si>
    <t>   Tintas/ pinturas y diluyentes</t>
  </si>
  <si>
    <t>          2-01-04</t>
  </si>
  <si>
    <t>   Combustibles y lubricantes</t>
  </si>
  <si>
    <t>          2-01-01</t>
  </si>
  <si>
    <t>   Productos Químicos y Conexos</t>
  </si>
  <si>
    <t>       2-01</t>
  </si>
  <si>
    <t>    2</t>
  </si>
  <si>
    <t>   Deducibles</t>
  </si>
  <si>
    <t>          1-99-05</t>
  </si>
  <si>
    <t>   Servicios Diversos</t>
  </si>
  <si>
    <t>       1-99</t>
  </si>
  <si>
    <t>   Otros impuestos</t>
  </si>
  <si>
    <t>          1-09-99</t>
  </si>
  <si>
    <t>   Impuestos sobre bienes inmuebles</t>
  </si>
  <si>
    <t>          1-09-02</t>
  </si>
  <si>
    <t>   Impuestos</t>
  </si>
  <si>
    <t>       1-09</t>
  </si>
  <si>
    <t>   Mantenimiento y reparación de otros equipos</t>
  </si>
  <si>
    <t>          1-08-99</t>
  </si>
  <si>
    <t>   Mantenimiento y reparación de equipo de cómputo y sistemas de información</t>
  </si>
  <si>
    <t>          1-08-08</t>
  </si>
  <si>
    <t>   Mantenimiento y reparación de equipo y mobiliario de oficina</t>
  </si>
  <si>
    <t>          1-08-07</t>
  </si>
  <si>
    <t>   Mantenimiento y reparación de equipo de transporte</t>
  </si>
  <si>
    <t>          1-08-05</t>
  </si>
  <si>
    <t>   Mantenimiento de edificios/ locales y terrenos</t>
  </si>
  <si>
    <t>          1-08-01</t>
  </si>
  <si>
    <t>   Mantenimiento y Reparación</t>
  </si>
  <si>
    <t>       1-08</t>
  </si>
  <si>
    <t>   Actividades de capacitación</t>
  </si>
  <si>
    <t>          1-07-01</t>
  </si>
  <si>
    <t>   Capacitación y Protocolo</t>
  </si>
  <si>
    <t>       1-07</t>
  </si>
  <si>
    <t>   Seguros</t>
  </si>
  <si>
    <t>          1-06-01</t>
  </si>
  <si>
    <t>   Seguros/ Reaseguros y otras obligaciones</t>
  </si>
  <si>
    <t>       1-06</t>
  </si>
  <si>
    <t>   Viáticos en el exterior</t>
  </si>
  <si>
    <t>          1-05-04</t>
  </si>
  <si>
    <t>   Transporte en el exterior</t>
  </si>
  <si>
    <t>          1-05-03</t>
  </si>
  <si>
    <t>   Viáticos dentro del país</t>
  </si>
  <si>
    <t>          1-05-02</t>
  </si>
  <si>
    <t>   Transporte dentro del país</t>
  </si>
  <si>
    <t>          1-05-01</t>
  </si>
  <si>
    <t>   Gastos de Viaje y de Transporte</t>
  </si>
  <si>
    <t>       1-05</t>
  </si>
  <si>
    <t>   Otros servicios de gestión y apoyo</t>
  </si>
  <si>
    <t>          1-04-99</t>
  </si>
  <si>
    <t>   Servicios generales</t>
  </si>
  <si>
    <t>          1-04-06</t>
  </si>
  <si>
    <t>   Servicios informáticos</t>
  </si>
  <si>
    <t>          1-04-05</t>
  </si>
  <si>
    <t>   Servicios en ciencias económicas y sociales</t>
  </si>
  <si>
    <t>          1-04-04</t>
  </si>
  <si>
    <t>   Servicios de ingeniería y arquitectura</t>
  </si>
  <si>
    <t>          1-04-03</t>
  </si>
  <si>
    <t>   Servicios de Gestión y Apoyo</t>
  </si>
  <si>
    <t>       1-04</t>
  </si>
  <si>
    <t>   Comisiones y gastos por servicios financieros y comerciales</t>
  </si>
  <si>
    <t>          1-03-06</t>
  </si>
  <si>
    <t>   Impresión/ encuadernación y otros</t>
  </si>
  <si>
    <t>          1-03-03</t>
  </si>
  <si>
    <t>   Información</t>
  </si>
  <si>
    <t>          1-03-01</t>
  </si>
  <si>
    <t>   Servicios Comerciales y Financieros</t>
  </si>
  <si>
    <t>       1-03</t>
  </si>
  <si>
    <t>   Otros servicios básicos</t>
  </si>
  <si>
    <t>          1-02-99</t>
  </si>
  <si>
    <t>   Servicio de telecomunicaciones</t>
  </si>
  <si>
    <t>          1-02-04</t>
  </si>
  <si>
    <t>   Servicio de energía eléctrica</t>
  </si>
  <si>
    <t>          1-02-02</t>
  </si>
  <si>
    <t>   Servicio de agua y alcantarillado</t>
  </si>
  <si>
    <t>          1-02-01</t>
  </si>
  <si>
    <t>   Servicios Básicos</t>
  </si>
  <si>
    <t>       1-02</t>
  </si>
  <si>
    <t>   Otros alquileres</t>
  </si>
  <si>
    <t>          1-01-99</t>
  </si>
  <si>
    <t>   Alquiler de equipo de cómputo</t>
  </si>
  <si>
    <t>          1-01-03</t>
  </si>
  <si>
    <t>   Alquiler de maquinaria/ equipo y mobiliario</t>
  </si>
  <si>
    <t>          1-01-02</t>
  </si>
  <si>
    <t>   Alquiler de edificios/ locales y terrenos</t>
  </si>
  <si>
    <t>          1-01-01</t>
  </si>
  <si>
    <t>   Alquileres</t>
  </si>
  <si>
    <t>       1-01</t>
  </si>
  <si>
    <t>    1</t>
  </si>
  <si>
    <t>   Contribución Patronal a fondos administrados por entes privados</t>
  </si>
  <si>
    <t>          0-05-05</t>
  </si>
  <si>
    <t>   Aporte Patronal al Fondo de Capitalización Laboral</t>
  </si>
  <si>
    <t>          0-05-03</t>
  </si>
  <si>
    <t>   Aporte Patronal al Régimen Obligatorio de Pensiones Complementarias</t>
  </si>
  <si>
    <t>          0-05-02</t>
  </si>
  <si>
    <t>   Contribución Patronal al Seguro de Pensiones de la Caja Costarricense del Seguro</t>
  </si>
  <si>
    <t>          0-05-01</t>
  </si>
  <si>
    <t>   Contribuciones Patronales a Fondos de Pensiones y otros Fondos de Capitalización</t>
  </si>
  <si>
    <t>       0-05</t>
  </si>
  <si>
    <t>   Contribución Patronal al Banco Popular y de Desarrollo Comunal</t>
  </si>
  <si>
    <t>          0-04-05</t>
  </si>
  <si>
    <t>   Contribución Patronal al Fondo de Desarrollo Social y Asignaciones Familiares</t>
  </si>
  <si>
    <t>          0-04-04</t>
  </si>
  <si>
    <t>   Contribución Patronal al Instituto Nacional de Aprendizaje</t>
  </si>
  <si>
    <t>          0-04-03</t>
  </si>
  <si>
    <t>   Contribución Patronal al Instituto Mixto de Ayuda Social</t>
  </si>
  <si>
    <t>          0-04-02</t>
  </si>
  <si>
    <t>   Contribución Patronal al Seguro de Salud de la Caja Costarricense del Seguro Soc</t>
  </si>
  <si>
    <t>          0-04-01</t>
  </si>
  <si>
    <t>   Contribuciones Patronales al Desarrollo y la Seguridad Social</t>
  </si>
  <si>
    <t>       0-04</t>
  </si>
  <si>
    <t>   Otros incentivos salariales</t>
  </si>
  <si>
    <t>          0-03-99</t>
  </si>
  <si>
    <t>   Salario escolar</t>
  </si>
  <si>
    <t>          0-03-04</t>
  </si>
  <si>
    <t>   Decimotercer mes</t>
  </si>
  <si>
    <t>          0-03-03</t>
  </si>
  <si>
    <t>   Restricción al ejercicio liberal de la profesión</t>
  </si>
  <si>
    <t>          0-03-02</t>
  </si>
  <si>
    <t>   Retribución por años servidos</t>
  </si>
  <si>
    <t>          0-03-01</t>
  </si>
  <si>
    <t>   Incentivos Salariales</t>
  </si>
  <si>
    <t>       0-03</t>
  </si>
  <si>
    <t>   Dietas</t>
  </si>
  <si>
    <t>          0-02-05</t>
  </si>
  <si>
    <t>   Compensación de vacaciones</t>
  </si>
  <si>
    <t>          0-02-04</t>
  </si>
  <si>
    <t>   Recargo de funciones</t>
  </si>
  <si>
    <t>          0-02-02</t>
  </si>
  <si>
    <t>   Tiempo extraordinario</t>
  </si>
  <si>
    <t>          0-02-01</t>
  </si>
  <si>
    <t>   Remuneraciones Eventuales</t>
  </si>
  <si>
    <t>       0-02</t>
  </si>
  <si>
    <t>   Suplencias</t>
  </si>
  <si>
    <t>          0-01-05</t>
  </si>
  <si>
    <t>   Servicios especiales</t>
  </si>
  <si>
    <t>          0-01-03</t>
  </si>
  <si>
    <t>   Sueldos para cargos fijos</t>
  </si>
  <si>
    <t>          0-01-01</t>
  </si>
  <si>
    <t>   Remuneraciones Básicas</t>
  </si>
  <si>
    <t>       0-01</t>
  </si>
  <si>
    <t>    0</t>
  </si>
  <si>
    <t>%</t>
  </si>
  <si>
    <t>Presupuesto Pagado</t>
  </si>
  <si>
    <t>Presupuesto Planeado</t>
  </si>
  <si>
    <t>Traslados Externos</t>
  </si>
  <si>
    <t>Presupuesto Extraordinario</t>
  </si>
  <si>
    <t>Presupuesto Ordinario</t>
  </si>
  <si>
    <t>Descripción</t>
  </si>
  <si>
    <t>Cuenta</t>
  </si>
  <si>
    <t>Nivel: 3</t>
  </si>
  <si>
    <t>Montos en Costa Rica, Colón</t>
  </si>
  <si>
    <t>Del Mes de Enero 2017 al mes de Diciembre 2017</t>
  </si>
  <si>
    <t>7000-_-__-__-_-___-________-__________</t>
  </si>
  <si>
    <t>5000-_-__-__-_-___-________-__________</t>
  </si>
  <si>
    <t>Lista de cuentas presupuestales</t>
  </si>
  <si>
    <t>Grupo de Oficinas: Espectro</t>
  </si>
  <si>
    <t>Sin catalogo columnar</t>
  </si>
  <si>
    <t>Consultado el: 11/08/2022 09:34:01</t>
  </si>
  <si>
    <t>Reporte: Ejecucion Contraloría</t>
  </si>
  <si>
    <t>Consultado el: 11/08/2022 09:35:18</t>
  </si>
  <si>
    <t>Del Mes de Enero 2018 al mes de Diciembre 2018</t>
  </si>
  <si>
    <t>          1-02-03</t>
  </si>
  <si>
    <t>   Servicio de correo</t>
  </si>
  <si>
    <t>          1-03-07</t>
  </si>
  <si>
    <t>   Servicios de tecnologías de información</t>
  </si>
  <si>
    <t>          1-04-02</t>
  </si>
  <si>
    <t>   Servicios jurídicos</t>
  </si>
  <si>
    <t>          1-07-02</t>
  </si>
  <si>
    <t>   Actividades protocolarias y sociales</t>
  </si>
  <si>
    <t>          1-07-03</t>
  </si>
  <si>
    <t>   Gastos de representación institucional</t>
  </si>
  <si>
    <t>          2-01-02</t>
  </si>
  <si>
    <t>   Productos farmacéuticos y medicinales</t>
  </si>
  <si>
    <t>          2-04-01</t>
  </si>
  <si>
    <t>   Herramientas e instrumentos</t>
  </si>
  <si>
    <t>          5-01-01</t>
  </si>
  <si>
    <t>   Maquinaria y equipo para la producción</t>
  </si>
  <si>
    <t>       6-02</t>
  </si>
  <si>
    <t>   Transferencias Corrientes a personas</t>
  </si>
  <si>
    <t>          6-02-01</t>
  </si>
  <si>
    <t>   Becas a funcionarios</t>
  </si>
  <si>
    <t>          6-02-99</t>
  </si>
  <si>
    <t>   Otras transferencias a personas</t>
  </si>
  <si>
    <t>       6-07</t>
  </si>
  <si>
    <t>   Transferencias corrientes al sector externo</t>
  </si>
  <si>
    <t>          6-07-01</t>
  </si>
  <si>
    <t>   Transferencias corrientes a organismos internacionales</t>
  </si>
  <si>
    <t>    9</t>
  </si>
  <si>
    <t>       9-00</t>
  </si>
  <si>
    <t>   Gastos No Presupuestarios</t>
  </si>
  <si>
    <t>          9-00-00</t>
  </si>
  <si>
    <t>    Gastos No Presupuestarios</t>
  </si>
  <si>
    <t>   Sumas libres sin asignación presupuestaria</t>
  </si>
  <si>
    <t>          9-02-01</t>
  </si>
  <si>
    <t>   Sumas sin asignación presupuestaria</t>
  </si>
  <si>
    <t>       9-02</t>
  </si>
  <si>
    <t>   Edificios</t>
  </si>
  <si>
    <t>          5-02-01</t>
  </si>
  <si>
    <t>   Construcciones/ Adiciones y Mejoras</t>
  </si>
  <si>
    <t>       5-02</t>
  </si>
  <si>
    <t>   Otros materiales y productos de uso en la construcción y Mantenimiento.</t>
  </si>
  <si>
    <t>          2-03-99</t>
  </si>
  <si>
    <t>   Intereses moratorios y multas</t>
  </si>
  <si>
    <t>          1-99-02</t>
  </si>
  <si>
    <t>Del Mes de Enero 2019 al mes de Diciembre 2019</t>
  </si>
  <si>
    <t>Consultado el: 11/08/2022 09:39:58</t>
  </si>
  <si>
    <t>Consultado el: 11/08/2022 09:41:56</t>
  </si>
  <si>
    <t>Del Mes de Enero 2020 al mes de Diciembre 2020</t>
  </si>
  <si>
    <t>          1-04-01</t>
  </si>
  <si>
    <t>   Servicios en ciencias de la salud</t>
  </si>
  <si>
    <t>          5-01-02</t>
  </si>
  <si>
    <t>   Equipo de transporte</t>
  </si>
  <si>
    <t>   Transferencias corrientes a Instituciones Descentralizadas no Empresariales</t>
  </si>
  <si>
    <t>          6-01-03</t>
  </si>
  <si>
    <t>   Transferencias Corrientes al sector Público</t>
  </si>
  <si>
    <t>       6-01</t>
  </si>
  <si>
    <t>   Mantenimiento y reparación de equipo de comunicación</t>
  </si>
  <si>
    <t>          1-08-06</t>
  </si>
  <si>
    <t>Del Mes de Enero 2021 al mes de Diciembre 2021</t>
  </si>
  <si>
    <t>Consultado el: 11/08/2022 09:46:45</t>
  </si>
  <si>
    <t>Remuneraciones</t>
  </si>
  <si>
    <t>Servicios</t>
  </si>
  <si>
    <t>Materiales y Suministros</t>
  </si>
  <si>
    <t>Bienes Duraderos</t>
  </si>
  <si>
    <t>Transferencias corrientes</t>
  </si>
  <si>
    <t>Transferencias de capital</t>
  </si>
  <si>
    <t>Total Presupuesto Extraordinario</t>
  </si>
  <si>
    <t>Oficio N° 06535 (DFOE-IFR-0262) del 08/06/2022 Aprobación del Presupuesto Extraordinario N°01-2017</t>
  </si>
  <si>
    <t>Oficio aprob CGR</t>
  </si>
  <si>
    <t>Oficio N° 08285 (DFOE-IFR-0253) del 14/06/2018 Aprobación del Presupuesto Extraordinario N°02-2018</t>
  </si>
  <si>
    <t>Oficio N° 10812 (DFOE-IFR-0321) del 22/07/2019 Aprobación del Presupuesto Extraordinario N°01-2019</t>
  </si>
  <si>
    <t>Oficio N° 10843 (DFOE-IFR-0461) del 17/07/2020 Aprobación del Presupuesto Extraordinario N°01-2020</t>
  </si>
  <si>
    <t>Guía de verificación</t>
  </si>
  <si>
    <t>Información solicitada por el MICITT, Oficio MICITT-DVT-OF-175-2022 del 20 de abril de 2022</t>
  </si>
  <si>
    <t>Canon de reserva del espectro radioeléctrico 2023 pagadero 2024</t>
  </si>
  <si>
    <t>Información solicitada</t>
  </si>
  <si>
    <t>Verificación</t>
  </si>
  <si>
    <t>Referencia</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</si>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</sst>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_(* #,##0.0_);_(* \(#,##0.0\);_(* &quot;-&quot;??_);_(@_)"/>
    <numFmt numFmtId="167" formatCode="0.0%"/>
    <numFmt numFmtId="168" formatCode="_-* #,##0.0_-;\-* #,##0.0_-;_-* &quot;-&quot;??_-;_-@_-"/>
    <numFmt numFmtId="169" formatCode="_-* #,##0.0_-;\-* #,##0.0_-;_-* &quot;-&quot;?_-;_-@_-"/>
    <numFmt numFmtId="170" formatCode="#,##0.00_ ;[Red]\-#,##0.00\ "/>
  </numFmts>
  <fonts count="34" x14ac:knownFonts="1">
    <font>
      <sz val="11"/>
      <color theme="1"/>
      <name val="Calibri"/>
      <family val="2"/>
      <scheme val="minor"/>
    </font>
    <font>
      <b/>
      <sz val="10"/>
      <color theme="0"/>
      <name val="Arial"/>
      <family val="2"/>
    </font>
    <font>
      <sz val="10"/>
      <color theme="0"/>
      <name val="Arial"/>
      <family val="2"/>
    </font>
    <font>
      <b/>
      <sz val="10"/>
      <name val="Arial"/>
      <family val="2"/>
    </font>
    <font>
      <sz val="10"/>
      <color theme="1"/>
      <name val="Arial"/>
      <family val="2"/>
    </font>
    <font>
      <b/>
      <sz val="10"/>
      <color rgb="FFFF0000"/>
      <name val="Arial"/>
      <family val="2"/>
    </font>
    <font>
      <sz val="11"/>
      <color theme="1"/>
      <name val="Calibri"/>
      <family val="2"/>
      <scheme val="minor"/>
    </font>
    <font>
      <b/>
      <sz val="9"/>
      <color theme="0"/>
      <name val="Arial"/>
      <family val="2"/>
    </font>
    <font>
      <sz val="9"/>
      <color theme="1"/>
      <name val="Arial"/>
      <family val="2"/>
    </font>
    <font>
      <b/>
      <i/>
      <sz val="9"/>
      <name val="Arial"/>
      <family val="2"/>
    </font>
    <font>
      <b/>
      <sz val="9"/>
      <name val="Arial"/>
      <family val="2"/>
    </font>
    <font>
      <sz val="9"/>
      <color indexed="8"/>
      <name val="Arial"/>
      <family val="2"/>
    </font>
    <font>
      <b/>
      <sz val="9"/>
      <color indexed="8"/>
      <name val="Arial"/>
      <family val="2"/>
    </font>
    <font>
      <sz val="9"/>
      <name val="Arial"/>
      <family val="2"/>
    </font>
    <font>
      <sz val="9"/>
      <color theme="0"/>
      <name val="Arial"/>
      <family val="2"/>
    </font>
    <font>
      <sz val="11"/>
      <color indexed="8"/>
      <name val="Calibri"/>
      <family val="2"/>
    </font>
    <font>
      <b/>
      <i/>
      <sz val="10"/>
      <color theme="1"/>
      <name val="Arial"/>
      <family val="2"/>
    </font>
    <font>
      <sz val="10"/>
      <name val="Arial"/>
      <family val="2"/>
    </font>
    <font>
      <b/>
      <sz val="10"/>
      <color theme="1"/>
      <name val="Arial"/>
      <family val="2"/>
    </font>
    <font>
      <b/>
      <u/>
      <sz val="10"/>
      <name val="Arial"/>
      <family val="2"/>
    </font>
    <font>
      <b/>
      <sz val="10"/>
      <color rgb="FF0000FF"/>
      <name val="Arial"/>
      <family val="2"/>
    </font>
    <font>
      <b/>
      <sz val="10"/>
      <color rgb="FF007788"/>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10"/>
      <color theme="1"/>
      <name val="Calibri"/>
      <family val="2"/>
      <scheme val="minor"/>
    </font>
    <font>
      <sz val="10"/>
      <name val="Calibri"/>
      <family val="2"/>
      <scheme val="minor"/>
    </font>
    <font>
      <sz val="7"/>
      <color rgb="FF333333"/>
      <name val="Arial"/>
      <family val="2"/>
    </font>
    <font>
      <sz val="7"/>
      <color rgb="FF444444"/>
      <name val="Arial"/>
      <family val="2"/>
    </font>
    <font>
      <b/>
      <sz val="7"/>
      <color rgb="FF444444"/>
      <name val="Arial"/>
      <family val="2"/>
    </font>
    <font>
      <b/>
      <sz val="7"/>
      <color rgb="FF444444"/>
      <name val="Times New Roman"/>
      <family val="1"/>
    </font>
    <font>
      <b/>
      <sz val="7"/>
      <color rgb="FF444444"/>
      <name val="Verdana"/>
      <family val="2"/>
    </font>
    <font>
      <b/>
      <sz val="11"/>
      <color theme="0"/>
      <name val="Arial"/>
      <family val="2"/>
    </font>
    <font>
      <b/>
      <sz val="10"/>
      <color rgb="FF0000FF"/>
      <name val="Wingdings 2"/>
      <family val="1"/>
      <charset val="2"/>
    </font>
  </fonts>
  <fills count="15">
    <fill>
      <patternFill patternType="none"/>
    </fill>
    <fill>
      <patternFill patternType="gray125"/>
    </fill>
    <fill>
      <patternFill patternType="solid">
        <fgColor theme="4"/>
        <bgColor indexed="64"/>
      </patternFill>
    </fill>
    <fill>
      <patternFill patternType="solid">
        <fgColor rgb="FF00899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rgb="FFE5F1F3"/>
        <bgColor indexed="64"/>
      </patternFill>
    </fill>
    <fill>
      <patternFill patternType="solid">
        <fgColor rgb="FF007788"/>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D7DCE0"/>
        <bgColor indexed="64"/>
      </patternFill>
    </fill>
    <fill>
      <patternFill patternType="solid">
        <fgColor rgb="FFDEF2F8"/>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auto="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auto="1"/>
      </right>
      <top style="thin">
        <color theme="0" tint="-0.24994659260841701"/>
      </top>
      <bottom style="medium">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right/>
      <top/>
      <bottom style="thin">
        <color rgb="FF44444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6">
    <xf numFmtId="0" fontId="0" fillId="0" borderId="0"/>
    <xf numFmtId="43"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cellStyleXfs>
  <cellXfs count="19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justify" vertical="center" wrapText="1"/>
    </xf>
    <xf numFmtId="0" fontId="8" fillId="0" borderId="0" xfId="0" applyFont="1"/>
    <xf numFmtId="0" fontId="8" fillId="0" borderId="4" xfId="0" applyFont="1" applyBorder="1"/>
    <xf numFmtId="165" fontId="7" fillId="0" borderId="0" xfId="2" applyNumberFormat="1" applyFont="1" applyFill="1" applyBorder="1" applyAlignment="1"/>
    <xf numFmtId="2" fontId="7" fillId="0" borderId="0" xfId="2" applyNumberFormat="1" applyFont="1" applyFill="1" applyBorder="1" applyAlignment="1"/>
    <xf numFmtId="165" fontId="10" fillId="0" borderId="0" xfId="2" applyNumberFormat="1" applyFont="1" applyFill="1" applyBorder="1" applyAlignment="1">
      <alignment vertical="center" wrapText="1"/>
    </xf>
    <xf numFmtId="2" fontId="10" fillId="0" borderId="0" xfId="2" applyNumberFormat="1" applyFont="1" applyFill="1" applyBorder="1" applyAlignment="1"/>
    <xf numFmtId="165" fontId="10" fillId="0" borderId="0" xfId="2" applyNumberFormat="1" applyFont="1" applyFill="1" applyBorder="1" applyAlignment="1">
      <alignment horizontal="center" vertical="center" wrapText="1"/>
    </xf>
    <xf numFmtId="165" fontId="10" fillId="0" borderId="5" xfId="2" applyNumberFormat="1" applyFont="1" applyFill="1" applyBorder="1" applyAlignment="1">
      <alignment horizontal="center" vertical="center" wrapText="1"/>
    </xf>
    <xf numFmtId="2" fontId="11" fillId="0" borderId="4" xfId="2" applyNumberFormat="1" applyFont="1" applyFill="1" applyBorder="1"/>
    <xf numFmtId="166" fontId="11" fillId="0" borderId="0" xfId="2" applyNumberFormat="1" applyFont="1" applyFill="1" applyBorder="1"/>
    <xf numFmtId="167" fontId="11" fillId="0" borderId="0" xfId="3" applyNumberFormat="1" applyFont="1" applyFill="1" applyBorder="1" applyAlignment="1">
      <alignment horizontal="center"/>
    </xf>
    <xf numFmtId="167" fontId="11" fillId="0" borderId="5" xfId="3" applyNumberFormat="1" applyFont="1" applyFill="1" applyBorder="1" applyAlignment="1">
      <alignment horizontal="center"/>
    </xf>
    <xf numFmtId="2" fontId="11" fillId="0" borderId="0" xfId="2" applyNumberFormat="1" applyFont="1" applyFill="1" applyBorder="1"/>
    <xf numFmtId="165" fontId="12" fillId="4" borderId="9" xfId="2" applyNumberFormat="1" applyFont="1" applyFill="1" applyBorder="1"/>
    <xf numFmtId="166" fontId="12" fillId="4" borderId="10" xfId="2" applyNumberFormat="1" applyFont="1" applyFill="1" applyBorder="1"/>
    <xf numFmtId="167" fontId="12" fillId="4" borderId="10" xfId="3" applyNumberFormat="1" applyFont="1" applyFill="1" applyBorder="1" applyAlignment="1">
      <alignment horizontal="center"/>
    </xf>
    <xf numFmtId="167" fontId="12" fillId="4" borderId="11" xfId="3" applyNumberFormat="1" applyFont="1" applyFill="1" applyBorder="1" applyAlignment="1">
      <alignment horizontal="center"/>
    </xf>
    <xf numFmtId="165" fontId="12" fillId="0" borderId="0" xfId="2" applyNumberFormat="1" applyFont="1" applyFill="1" applyBorder="1"/>
    <xf numFmtId="166" fontId="12" fillId="0" borderId="0" xfId="2" applyNumberFormat="1" applyFont="1" applyFill="1" applyBorder="1"/>
    <xf numFmtId="167" fontId="12" fillId="0" borderId="0" xfId="3" applyNumberFormat="1" applyFont="1" applyFill="1" applyBorder="1" applyAlignment="1">
      <alignment horizontal="center"/>
    </xf>
    <xf numFmtId="164" fontId="13" fillId="0" borderId="0" xfId="2" applyFont="1"/>
    <xf numFmtId="164" fontId="11" fillId="0" borderId="0" xfId="2" applyFont="1"/>
    <xf numFmtId="164" fontId="8" fillId="0" borderId="0" xfId="0" applyNumberFormat="1" applyFont="1"/>
    <xf numFmtId="164" fontId="14" fillId="0" borderId="0" xfId="2" applyFont="1"/>
    <xf numFmtId="165" fontId="10" fillId="0" borderId="0" xfId="2" applyNumberFormat="1" applyFont="1" applyFill="1" applyBorder="1" applyAlignment="1"/>
    <xf numFmtId="2" fontId="10" fillId="0" borderId="0" xfId="2" applyNumberFormat="1" applyFont="1" applyBorder="1" applyAlignment="1"/>
    <xf numFmtId="2" fontId="9" fillId="0" borderId="0" xfId="2" applyNumberFormat="1" applyFont="1" applyFill="1" applyBorder="1" applyAlignment="1"/>
    <xf numFmtId="2" fontId="11" fillId="0" borderId="6" xfId="2" applyNumberFormat="1" applyFont="1" applyFill="1" applyBorder="1"/>
    <xf numFmtId="167" fontId="11" fillId="0" borderId="8" xfId="3" applyNumberFormat="1" applyFont="1" applyFill="1" applyBorder="1" applyAlignment="1">
      <alignment horizontal="center"/>
    </xf>
    <xf numFmtId="167" fontId="8" fillId="0" borderId="0" xfId="0" applyNumberFormat="1" applyFont="1"/>
    <xf numFmtId="167" fontId="8" fillId="0" borderId="0" xfId="4" applyNumberFormat="1" applyFont="1"/>
    <xf numFmtId="10" fontId="8" fillId="0" borderId="0" xfId="4" applyNumberFormat="1" applyFont="1"/>
    <xf numFmtId="2" fontId="10" fillId="0" borderId="4" xfId="2" applyNumberFormat="1" applyFont="1" applyBorder="1" applyAlignment="1">
      <alignment horizontal="center"/>
    </xf>
    <xf numFmtId="2" fontId="10" fillId="0" borderId="0" xfId="2" applyNumberFormat="1" applyFont="1" applyBorder="1" applyAlignment="1">
      <alignment horizontal="center"/>
    </xf>
    <xf numFmtId="2" fontId="10" fillId="0" borderId="5" xfId="2" applyNumberFormat="1" applyFont="1" applyBorder="1" applyAlignment="1">
      <alignment horizontal="center"/>
    </xf>
    <xf numFmtId="2" fontId="10" fillId="0" borderId="0" xfId="2" applyNumberFormat="1" applyFont="1" applyFill="1" applyBorder="1" applyAlignment="1">
      <alignment horizontal="center"/>
    </xf>
    <xf numFmtId="165" fontId="11" fillId="0" borderId="4" xfId="2" applyNumberFormat="1" applyFont="1" applyFill="1" applyBorder="1"/>
    <xf numFmtId="165" fontId="11" fillId="0" borderId="0" xfId="2" applyNumberFormat="1" applyFont="1" applyFill="1" applyBorder="1"/>
    <xf numFmtId="165" fontId="11" fillId="0" borderId="5" xfId="2" applyNumberFormat="1" applyFont="1" applyFill="1" applyBorder="1"/>
    <xf numFmtId="0" fontId="11" fillId="0" borderId="0" xfId="3" applyNumberFormat="1" applyFont="1" applyFill="1" applyBorder="1" applyAlignment="1">
      <alignment horizontal="center"/>
    </xf>
    <xf numFmtId="167" fontId="11" fillId="0" borderId="0" xfId="4" applyNumberFormat="1" applyFont="1" applyFill="1" applyBorder="1"/>
    <xf numFmtId="167" fontId="11" fillId="0" borderId="0" xfId="4" applyNumberFormat="1" applyFont="1" applyFill="1" applyBorder="1" applyAlignment="1">
      <alignment horizontal="center"/>
    </xf>
    <xf numFmtId="165" fontId="12" fillId="5" borderId="9" xfId="2" applyNumberFormat="1" applyFont="1" applyFill="1" applyBorder="1"/>
    <xf numFmtId="166" fontId="12" fillId="5" borderId="10" xfId="2" applyNumberFormat="1" applyFont="1" applyFill="1" applyBorder="1"/>
    <xf numFmtId="167" fontId="12" fillId="5" borderId="11" xfId="3" applyNumberFormat="1" applyFont="1" applyFill="1" applyBorder="1" applyAlignment="1">
      <alignment horizontal="center"/>
    </xf>
    <xf numFmtId="0" fontId="16" fillId="0" borderId="0" xfId="0" applyFont="1"/>
    <xf numFmtId="166" fontId="8" fillId="0" borderId="0" xfId="0" applyNumberFormat="1" applyFont="1"/>
    <xf numFmtId="167" fontId="8" fillId="0" borderId="0" xfId="4" applyNumberFormat="1" applyFont="1" applyAlignment="1">
      <alignment horizontal="center"/>
    </xf>
    <xf numFmtId="1" fontId="11" fillId="0" borderId="0" xfId="5" applyNumberFormat="1" applyFont="1" applyFill="1" applyBorder="1" applyAlignment="1">
      <alignment horizontal="center"/>
    </xf>
    <xf numFmtId="167" fontId="8" fillId="0" borderId="0" xfId="4" applyNumberFormat="1" applyFont="1" applyBorder="1" applyAlignment="1">
      <alignment horizontal="center"/>
    </xf>
    <xf numFmtId="0" fontId="17" fillId="0" borderId="0" xfId="0" applyFont="1" applyAlignment="1">
      <alignment vertical="center"/>
    </xf>
    <xf numFmtId="0" fontId="18" fillId="6" borderId="12" xfId="0" applyFont="1" applyFill="1" applyBorder="1" applyAlignment="1">
      <alignment horizontal="center" vertical="center"/>
    </xf>
    <xf numFmtId="0" fontId="18" fillId="6" borderId="13" xfId="0" applyFont="1" applyFill="1" applyBorder="1" applyAlignment="1">
      <alignment horizontal="center" vertical="center" wrapText="1"/>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wrapText="1"/>
    </xf>
    <xf numFmtId="0" fontId="17" fillId="0" borderId="16" xfId="0" applyFont="1" applyBorder="1" applyAlignment="1">
      <alignment vertical="center" wrapText="1"/>
    </xf>
    <xf numFmtId="0" fontId="17" fillId="0" borderId="17" xfId="0" applyFont="1" applyBorder="1" applyAlignment="1">
      <alignment horizontal="center" vertical="center"/>
    </xf>
    <xf numFmtId="0" fontId="17" fillId="0" borderId="18" xfId="0" applyFont="1" applyBorder="1" applyAlignment="1">
      <alignment horizontal="justify" vertical="center" wrapText="1"/>
    </xf>
    <xf numFmtId="166" fontId="17" fillId="0" borderId="18" xfId="5" applyNumberFormat="1" applyFont="1" applyFill="1" applyBorder="1" applyAlignment="1">
      <alignment vertical="center"/>
    </xf>
    <xf numFmtId="167" fontId="17" fillId="0" borderId="18" xfId="4" applyNumberFormat="1" applyFont="1" applyFill="1" applyBorder="1" applyAlignment="1">
      <alignment horizontal="center" vertical="center"/>
    </xf>
    <xf numFmtId="168" fontId="17" fillId="0" borderId="19" xfId="0" applyNumberFormat="1" applyFont="1" applyBorder="1" applyAlignment="1">
      <alignment vertical="center"/>
    </xf>
    <xf numFmtId="0" fontId="17" fillId="0" borderId="20" xfId="0" applyFont="1" applyBorder="1" applyAlignment="1">
      <alignment horizontal="center" vertical="center"/>
    </xf>
    <xf numFmtId="0" fontId="17" fillId="0" borderId="21" xfId="0" applyFont="1" applyBorder="1" applyAlignment="1">
      <alignment horizontal="justify" vertical="center" wrapText="1"/>
    </xf>
    <xf numFmtId="166" fontId="17" fillId="0" borderId="21" xfId="5" applyNumberFormat="1" applyFont="1" applyFill="1" applyBorder="1" applyAlignment="1">
      <alignment vertical="center"/>
    </xf>
    <xf numFmtId="167" fontId="17" fillId="0" borderId="21" xfId="4" applyNumberFormat="1" applyFont="1" applyFill="1" applyBorder="1" applyAlignment="1">
      <alignment horizontal="center" vertical="center"/>
    </xf>
    <xf numFmtId="168" fontId="17" fillId="0" borderId="22" xfId="0" applyNumberFormat="1" applyFont="1" applyBorder="1" applyAlignment="1">
      <alignment vertical="center"/>
    </xf>
    <xf numFmtId="0" fontId="17" fillId="0" borderId="24" xfId="0" applyFont="1" applyBorder="1" applyAlignment="1">
      <alignment horizontal="center" vertical="center"/>
    </xf>
    <xf numFmtId="0" fontId="17" fillId="0" borderId="25" xfId="0" applyFont="1" applyBorder="1" applyAlignment="1">
      <alignment horizontal="justify" vertical="center" wrapText="1"/>
    </xf>
    <xf numFmtId="166" fontId="17" fillId="0" borderId="25" xfId="5" applyNumberFormat="1" applyFont="1" applyBorder="1" applyAlignment="1">
      <alignment vertical="center"/>
    </xf>
    <xf numFmtId="167" fontId="17" fillId="0" borderId="25" xfId="4" applyNumberFormat="1" applyFont="1" applyBorder="1" applyAlignment="1">
      <alignment horizontal="center" vertical="center"/>
    </xf>
    <xf numFmtId="168" fontId="17" fillId="0" borderId="26" xfId="0" applyNumberFormat="1" applyFont="1" applyBorder="1" applyAlignment="1">
      <alignment vertical="center"/>
    </xf>
    <xf numFmtId="0" fontId="17" fillId="7" borderId="27" xfId="0" applyFont="1" applyFill="1" applyBorder="1" applyAlignment="1">
      <alignment horizontal="center" vertical="center"/>
    </xf>
    <xf numFmtId="0" fontId="17" fillId="7" borderId="7" xfId="0" applyFont="1" applyFill="1" applyBorder="1" applyAlignment="1">
      <alignment horizontal="center" vertical="center"/>
    </xf>
    <xf numFmtId="0" fontId="3" fillId="7" borderId="7" xfId="0" applyFont="1" applyFill="1" applyBorder="1" applyAlignment="1">
      <alignment horizontal="right" vertical="center"/>
    </xf>
    <xf numFmtId="166" fontId="3" fillId="7" borderId="6" xfId="0" applyNumberFormat="1" applyFont="1" applyFill="1" applyBorder="1" applyAlignment="1">
      <alignment vertical="center"/>
    </xf>
    <xf numFmtId="166" fontId="3" fillId="7" borderId="7" xfId="0" applyNumberFormat="1" applyFont="1" applyFill="1" applyBorder="1" applyAlignment="1">
      <alignment vertical="center"/>
    </xf>
    <xf numFmtId="167" fontId="3" fillId="7" borderId="7" xfId="4" applyNumberFormat="1" applyFont="1" applyFill="1" applyBorder="1" applyAlignment="1">
      <alignment horizontal="center" vertical="center"/>
    </xf>
    <xf numFmtId="166" fontId="3" fillId="7" borderId="8" xfId="0" applyNumberFormat="1" applyFont="1" applyFill="1" applyBorder="1" applyAlignment="1">
      <alignment vertical="center"/>
    </xf>
    <xf numFmtId="49" fontId="10" fillId="0" borderId="2" xfId="5" applyNumberFormat="1" applyFont="1" applyFill="1" applyBorder="1" applyAlignment="1">
      <alignment vertical="center"/>
    </xf>
    <xf numFmtId="0" fontId="17" fillId="0" borderId="0" xfId="0" applyFont="1" applyAlignment="1">
      <alignment horizontal="center" vertical="center"/>
    </xf>
    <xf numFmtId="169" fontId="17" fillId="0" borderId="0" xfId="0" applyNumberFormat="1" applyFont="1" applyAlignment="1">
      <alignment vertical="center"/>
    </xf>
    <xf numFmtId="0" fontId="17" fillId="0" borderId="16" xfId="0" applyFont="1" applyBorder="1" applyAlignment="1">
      <alignment horizontal="left" vertical="center" wrapText="1"/>
    </xf>
    <xf numFmtId="0" fontId="17" fillId="0" borderId="19" xfId="0" applyFont="1" applyBorder="1" applyAlignment="1">
      <alignment horizontal="justify" vertical="center" wrapText="1"/>
    </xf>
    <xf numFmtId="0" fontId="17" fillId="0" borderId="22" xfId="0" applyFont="1" applyBorder="1" applyAlignment="1">
      <alignment horizontal="justify" vertical="center" wrapText="1"/>
    </xf>
    <xf numFmtId="166" fontId="17" fillId="0" borderId="21" xfId="5" applyNumberFormat="1" applyFont="1" applyBorder="1" applyAlignment="1">
      <alignment vertical="center"/>
    </xf>
    <xf numFmtId="167" fontId="17" fillId="0" borderId="21" xfId="4" applyNumberFormat="1" applyFont="1" applyBorder="1" applyAlignment="1">
      <alignment horizontal="center" vertical="center"/>
    </xf>
    <xf numFmtId="0" fontId="17" fillId="0" borderId="22" xfId="0" applyFont="1" applyBorder="1" applyAlignment="1">
      <alignment horizontal="justify" vertical="center"/>
    </xf>
    <xf numFmtId="0" fontId="17" fillId="0" borderId="23" xfId="0" applyFont="1" applyBorder="1" applyAlignment="1">
      <alignment horizontal="left" vertical="center" wrapText="1"/>
    </xf>
    <xf numFmtId="166" fontId="17" fillId="0" borderId="18" xfId="5" applyNumberFormat="1" applyFont="1" applyBorder="1" applyAlignment="1">
      <alignment vertical="center"/>
    </xf>
    <xf numFmtId="167" fontId="17" fillId="0" borderId="18" xfId="4" applyNumberFormat="1" applyFont="1" applyBorder="1" applyAlignment="1">
      <alignment horizontal="center" vertical="center"/>
    </xf>
    <xf numFmtId="0" fontId="17" fillId="0" borderId="16" xfId="0" applyFont="1" applyBorder="1" applyAlignment="1">
      <alignment horizontal="left" vertical="center"/>
    </xf>
    <xf numFmtId="0" fontId="22" fillId="0" borderId="0" xfId="0" applyFont="1"/>
    <xf numFmtId="0" fontId="23" fillId="8" borderId="29" xfId="0" applyFont="1" applyFill="1" applyBorder="1" applyAlignment="1">
      <alignment horizontal="center"/>
    </xf>
    <xf numFmtId="0" fontId="25" fillId="9" borderId="29" xfId="0" applyFont="1" applyFill="1" applyBorder="1" applyAlignment="1">
      <alignment horizontal="center"/>
    </xf>
    <xf numFmtId="0" fontId="26" fillId="0" borderId="29" xfId="0" applyFont="1" applyBorder="1" applyAlignment="1">
      <alignment horizontal="justify" vertical="center" wrapText="1"/>
    </xf>
    <xf numFmtId="0" fontId="26" fillId="0" borderId="31" xfId="0" applyFont="1" applyBorder="1" applyAlignment="1">
      <alignment horizontal="justify" vertical="center" wrapText="1"/>
    </xf>
    <xf numFmtId="0" fontId="22" fillId="0" borderId="29" xfId="0" applyFont="1" applyBorder="1" applyAlignment="1">
      <alignment horizontal="center" vertical="center" wrapText="1"/>
    </xf>
    <xf numFmtId="0" fontId="22" fillId="0" borderId="29" xfId="0" applyFont="1" applyBorder="1" applyAlignment="1">
      <alignment horizontal="left" vertical="center" wrapText="1"/>
    </xf>
    <xf numFmtId="43" fontId="22" fillId="0" borderId="29" xfId="1" applyFont="1" applyFill="1" applyBorder="1" applyAlignment="1">
      <alignment horizontal="left" vertical="center" wrapText="1"/>
    </xf>
    <xf numFmtId="43" fontId="22" fillId="0" borderId="29" xfId="1" applyFont="1" applyFill="1" applyBorder="1" applyAlignment="1">
      <alignment horizontal="center" vertical="center" wrapText="1"/>
    </xf>
    <xf numFmtId="43" fontId="22" fillId="0" borderId="29" xfId="1" applyFont="1" applyBorder="1" applyAlignment="1">
      <alignment horizontal="center" vertical="center"/>
    </xf>
    <xf numFmtId="49" fontId="22" fillId="0" borderId="29" xfId="1" applyNumberFormat="1" applyFont="1" applyBorder="1" applyAlignment="1">
      <alignment horizontal="left" vertical="center" wrapText="1"/>
    </xf>
    <xf numFmtId="0" fontId="22" fillId="0" borderId="29" xfId="0" applyFont="1" applyBorder="1"/>
    <xf numFmtId="0" fontId="22" fillId="0" borderId="29" xfId="0" applyFont="1" applyBorder="1" applyAlignment="1">
      <alignment vertical="center" wrapText="1"/>
    </xf>
    <xf numFmtId="43" fontId="22" fillId="0" borderId="29" xfId="1" applyFont="1" applyFill="1" applyBorder="1" applyAlignment="1">
      <alignment vertical="center" wrapText="1"/>
    </xf>
    <xf numFmtId="0" fontId="26" fillId="0" borderId="29" xfId="0" applyFont="1" applyBorder="1" applyAlignment="1">
      <alignment horizontal="justify" vertical="top" wrapText="1"/>
    </xf>
    <xf numFmtId="0" fontId="26" fillId="0" borderId="29" xfId="0" applyFont="1" applyBorder="1" applyAlignment="1">
      <alignment horizontal="left" vertical="center" wrapText="1"/>
    </xf>
    <xf numFmtId="49" fontId="22" fillId="0" borderId="29" xfId="1" applyNumberFormat="1" applyFont="1" applyBorder="1" applyAlignment="1">
      <alignment horizontal="left" vertical="top" wrapText="1"/>
    </xf>
    <xf numFmtId="0" fontId="22" fillId="0" borderId="29" xfId="0" applyFont="1" applyBorder="1" applyAlignment="1">
      <alignment vertical="center"/>
    </xf>
    <xf numFmtId="43" fontId="22" fillId="0" borderId="29" xfId="1" applyFont="1" applyBorder="1" applyAlignment="1">
      <alignment vertical="center"/>
    </xf>
    <xf numFmtId="0" fontId="27" fillId="11" borderId="0" xfId="0" applyFont="1" applyFill="1"/>
    <xf numFmtId="0" fontId="28" fillId="12" borderId="0" xfId="0" applyFont="1" applyFill="1" applyAlignment="1">
      <alignment horizontal="center"/>
    </xf>
    <xf numFmtId="0" fontId="28" fillId="11" borderId="0" xfId="0" applyFont="1" applyFill="1" applyAlignment="1">
      <alignment wrapText="1"/>
    </xf>
    <xf numFmtId="10" fontId="29" fillId="11" borderId="32" xfId="0" applyNumberFormat="1" applyFont="1" applyFill="1" applyBorder="1" applyAlignment="1">
      <alignment horizontal="right" indent="2"/>
    </xf>
    <xf numFmtId="4" fontId="29" fillId="11" borderId="32" xfId="0" applyNumberFormat="1" applyFont="1" applyFill="1" applyBorder="1" applyAlignment="1">
      <alignment horizontal="right" indent="2"/>
    </xf>
    <xf numFmtId="0" fontId="29" fillId="11" borderId="32" xfId="0" applyFont="1" applyFill="1" applyBorder="1" applyAlignment="1">
      <alignment horizontal="right" indent="2"/>
    </xf>
    <xf numFmtId="10" fontId="28" fillId="13" borderId="0" xfId="0" applyNumberFormat="1" applyFont="1" applyFill="1" applyAlignment="1">
      <alignment horizontal="right"/>
    </xf>
    <xf numFmtId="4" fontId="28" fillId="13" borderId="0" xfId="0" applyNumberFormat="1" applyFont="1" applyFill="1" applyAlignment="1">
      <alignment horizontal="right"/>
    </xf>
    <xf numFmtId="0" fontId="28" fillId="13" borderId="0" xfId="0" applyFont="1" applyFill="1" applyAlignment="1">
      <alignment horizontal="right"/>
    </xf>
    <xf numFmtId="0" fontId="28" fillId="13" borderId="0" xfId="0" applyFont="1" applyFill="1"/>
    <xf numFmtId="10" fontId="28" fillId="11" borderId="0" xfId="0" applyNumberFormat="1" applyFont="1" applyFill="1" applyAlignment="1">
      <alignment horizontal="right"/>
    </xf>
    <xf numFmtId="4" fontId="28" fillId="11" borderId="0" xfId="0" applyNumberFormat="1" applyFont="1" applyFill="1" applyAlignment="1">
      <alignment horizontal="right"/>
    </xf>
    <xf numFmtId="0" fontId="28" fillId="11" borderId="0" xfId="0" applyFont="1" applyFill="1" applyAlignment="1">
      <alignment horizontal="right"/>
    </xf>
    <xf numFmtId="0" fontId="28" fillId="11" borderId="0" xfId="0" applyFont="1" applyFill="1"/>
    <xf numFmtId="0" fontId="28" fillId="12" borderId="0" xfId="0" applyFont="1" applyFill="1" applyAlignment="1">
      <alignment horizontal="right"/>
    </xf>
    <xf numFmtId="0" fontId="28" fillId="12" borderId="0" xfId="0" applyFont="1" applyFill="1" applyAlignment="1">
      <alignment wrapText="1"/>
    </xf>
    <xf numFmtId="0" fontId="28" fillId="10" borderId="0" xfId="0" applyFont="1" applyFill="1"/>
    <xf numFmtId="4" fontId="28" fillId="10" borderId="0" xfId="0" applyNumberFormat="1" applyFont="1" applyFill="1" applyAlignment="1">
      <alignment horizontal="right"/>
    </xf>
    <xf numFmtId="0" fontId="4" fillId="0" borderId="0" xfId="0" applyFont="1"/>
    <xf numFmtId="0" fontId="18" fillId="0" borderId="0" xfId="0" applyFont="1" applyAlignment="1">
      <alignment horizontal="center" vertical="center"/>
    </xf>
    <xf numFmtId="170" fontId="4" fillId="0" borderId="0" xfId="1" applyNumberFormat="1" applyFont="1"/>
    <xf numFmtId="170" fontId="4" fillId="0" borderId="7" xfId="1" applyNumberFormat="1" applyFont="1" applyBorder="1"/>
    <xf numFmtId="0" fontId="18" fillId="0" borderId="0" xfId="0" applyFont="1"/>
    <xf numFmtId="170" fontId="18" fillId="0" borderId="0" xfId="1" applyNumberFormat="1" applyFont="1"/>
    <xf numFmtId="43" fontId="4" fillId="0" borderId="0" xfId="1" applyFont="1"/>
    <xf numFmtId="0" fontId="18" fillId="14" borderId="0" xfId="0" applyFont="1" applyFill="1" applyAlignment="1">
      <alignment horizontal="center" vertical="center"/>
    </xf>
    <xf numFmtId="0" fontId="28" fillId="14" borderId="0" xfId="0" applyFont="1" applyFill="1"/>
    <xf numFmtId="4" fontId="28" fillId="14" borderId="0" xfId="0" applyNumberFormat="1" applyFont="1" applyFill="1" applyAlignment="1">
      <alignment horizontal="right"/>
    </xf>
    <xf numFmtId="0" fontId="2" fillId="0" borderId="21"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5" fillId="0" borderId="21" xfId="0" applyFont="1" applyBorder="1" applyAlignment="1">
      <alignment horizontal="center" vertical="center"/>
    </xf>
    <xf numFmtId="0" fontId="4" fillId="0" borderId="21" xfId="0" applyFont="1" applyBorder="1" applyAlignment="1">
      <alignment horizontal="justify" vertical="center" wrapText="1"/>
    </xf>
    <xf numFmtId="0" fontId="33" fillId="0" borderId="21" xfId="0" applyFont="1" applyBorder="1" applyAlignment="1">
      <alignment horizontal="center" vertical="center" wrapText="1"/>
    </xf>
    <xf numFmtId="0" fontId="32" fillId="2" borderId="34" xfId="0" applyFont="1" applyFill="1" applyBorder="1" applyAlignment="1">
      <alignment horizontal="center" vertical="center"/>
    </xf>
    <xf numFmtId="0" fontId="32" fillId="2" borderId="35" xfId="0" applyFont="1" applyFill="1" applyBorder="1" applyAlignment="1">
      <alignment horizontal="center" vertical="center"/>
    </xf>
    <xf numFmtId="0" fontId="32" fillId="2" borderId="28" xfId="0" applyFont="1" applyFill="1" applyBorder="1" applyAlignment="1">
      <alignment horizontal="center" vertical="center"/>
    </xf>
    <xf numFmtId="2" fontId="9" fillId="0" borderId="0" xfId="2" applyNumberFormat="1" applyFont="1" applyFill="1" applyBorder="1" applyAlignment="1">
      <alignment horizontal="center"/>
    </xf>
    <xf numFmtId="165" fontId="7" fillId="3" borderId="4" xfId="2" applyNumberFormat="1" applyFont="1" applyFill="1" applyBorder="1" applyAlignment="1">
      <alignment horizontal="center"/>
    </xf>
    <xf numFmtId="165" fontId="7" fillId="3" borderId="0" xfId="2" applyNumberFormat="1" applyFont="1" applyFill="1" applyBorder="1" applyAlignment="1">
      <alignment horizontal="center"/>
    </xf>
    <xf numFmtId="165" fontId="7" fillId="3" borderId="5" xfId="2" applyNumberFormat="1" applyFont="1" applyFill="1" applyBorder="1" applyAlignment="1">
      <alignment horizontal="center"/>
    </xf>
    <xf numFmtId="165" fontId="7" fillId="3" borderId="6" xfId="2" applyNumberFormat="1" applyFont="1" applyFill="1" applyBorder="1" applyAlignment="1">
      <alignment horizontal="center"/>
    </xf>
    <xf numFmtId="165" fontId="7" fillId="3" borderId="7" xfId="2" applyNumberFormat="1" applyFont="1" applyFill="1" applyBorder="1" applyAlignment="1">
      <alignment horizontal="center"/>
    </xf>
    <xf numFmtId="165" fontId="7" fillId="3" borderId="8" xfId="2" applyNumberFormat="1" applyFont="1" applyFill="1" applyBorder="1" applyAlignment="1">
      <alignment horizontal="center"/>
    </xf>
    <xf numFmtId="165" fontId="10" fillId="0" borderId="4" xfId="2" applyNumberFormat="1" applyFont="1" applyFill="1" applyBorder="1" applyAlignment="1">
      <alignment horizontal="center" vertical="center" wrapText="1"/>
    </xf>
    <xf numFmtId="2" fontId="9" fillId="0" borderId="7" xfId="2" applyNumberFormat="1" applyFont="1" applyBorder="1" applyAlignment="1">
      <alignment horizontal="center"/>
    </xf>
    <xf numFmtId="2" fontId="9" fillId="0" borderId="8" xfId="2" applyNumberFormat="1" applyFont="1" applyBorder="1" applyAlignment="1">
      <alignment horizontal="center"/>
    </xf>
    <xf numFmtId="165" fontId="7" fillId="3" borderId="1" xfId="2" applyNumberFormat="1" applyFont="1" applyFill="1" applyBorder="1" applyAlignment="1">
      <alignment horizontal="center"/>
    </xf>
    <xf numFmtId="165" fontId="7" fillId="3" borderId="2" xfId="2" applyNumberFormat="1" applyFont="1" applyFill="1" applyBorder="1" applyAlignment="1">
      <alignment horizontal="center"/>
    </xf>
    <xf numFmtId="165" fontId="7" fillId="3" borderId="3" xfId="2" applyNumberFormat="1" applyFont="1" applyFill="1" applyBorder="1" applyAlignment="1">
      <alignment horizontal="center"/>
    </xf>
    <xf numFmtId="2" fontId="9" fillId="0" borderId="0" xfId="2" applyNumberFormat="1" applyFont="1" applyBorder="1" applyAlignment="1">
      <alignment horizontal="center"/>
    </xf>
    <xf numFmtId="2" fontId="9" fillId="0" borderId="5" xfId="2" applyNumberFormat="1" applyFont="1" applyBorder="1" applyAlignment="1">
      <alignment horizontal="center"/>
    </xf>
    <xf numFmtId="165" fontId="9" fillId="0" borderId="4" xfId="2" applyNumberFormat="1" applyFont="1" applyFill="1" applyBorder="1" applyAlignment="1">
      <alignment horizontal="center" vertical="center" wrapText="1"/>
    </xf>
    <xf numFmtId="2" fontId="7" fillId="3" borderId="4" xfId="2" applyNumberFormat="1" applyFont="1" applyFill="1" applyBorder="1" applyAlignment="1">
      <alignment horizontal="center"/>
    </xf>
    <xf numFmtId="2" fontId="7" fillId="3" borderId="0" xfId="2" applyNumberFormat="1" applyFont="1" applyFill="1" applyBorder="1" applyAlignment="1">
      <alignment horizontal="center"/>
    </xf>
    <xf numFmtId="2" fontId="7" fillId="3" borderId="5" xfId="2" applyNumberFormat="1" applyFont="1" applyFill="1" applyBorder="1" applyAlignment="1">
      <alignment horizontal="center"/>
    </xf>
    <xf numFmtId="2" fontId="7" fillId="3" borderId="6" xfId="2" applyNumberFormat="1" applyFont="1" applyFill="1" applyBorder="1" applyAlignment="1">
      <alignment horizontal="center"/>
    </xf>
    <xf numFmtId="2" fontId="7" fillId="3" borderId="7" xfId="2" applyNumberFormat="1" applyFont="1" applyFill="1" applyBorder="1" applyAlignment="1">
      <alignment horizontal="center"/>
    </xf>
    <xf numFmtId="2" fontId="7" fillId="3" borderId="8" xfId="2" applyNumberFormat="1" applyFont="1" applyFill="1" applyBorder="1" applyAlignment="1">
      <alignment horizontal="center"/>
    </xf>
    <xf numFmtId="0" fontId="1"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7" fillId="0" borderId="0" xfId="0" applyFont="1" applyAlignment="1">
      <alignment horizontal="justify" vertical="top" wrapText="1"/>
    </xf>
    <xf numFmtId="0" fontId="23" fillId="8" borderId="29" xfId="0" applyFont="1" applyFill="1" applyBorder="1" applyAlignment="1">
      <alignment horizontal="center"/>
    </xf>
    <xf numFmtId="0" fontId="24" fillId="9" borderId="29" xfId="0" applyFont="1" applyFill="1" applyBorder="1" applyAlignment="1">
      <alignment horizontal="center"/>
    </xf>
    <xf numFmtId="0" fontId="21" fillId="0" borderId="0" xfId="0" applyFont="1" applyAlignment="1">
      <alignment horizontal="center" vertical="center" wrapText="1"/>
    </xf>
    <xf numFmtId="0" fontId="21" fillId="0" borderId="0" xfId="0" applyFont="1" applyAlignment="1">
      <alignment horizontal="center" vertical="center"/>
    </xf>
    <xf numFmtId="0" fontId="23" fillId="8" borderId="29" xfId="0" applyFont="1" applyFill="1" applyBorder="1" applyAlignment="1">
      <alignment horizontal="center" vertical="center"/>
    </xf>
    <xf numFmtId="0" fontId="24" fillId="9" borderId="30" xfId="0" applyFont="1" applyFill="1" applyBorder="1" applyAlignment="1">
      <alignment horizontal="center"/>
    </xf>
    <xf numFmtId="0" fontId="24" fillId="9" borderId="14" xfId="0" applyFont="1" applyFill="1" applyBorder="1" applyAlignment="1">
      <alignment horizontal="center"/>
    </xf>
    <xf numFmtId="0" fontId="24" fillId="9" borderId="31" xfId="0" applyFont="1" applyFill="1" applyBorder="1" applyAlignment="1">
      <alignment horizontal="center"/>
    </xf>
    <xf numFmtId="0" fontId="4" fillId="0" borderId="0" xfId="0" applyFont="1" applyAlignment="1">
      <alignment horizontal="justify" vertical="center" wrapText="1"/>
    </xf>
    <xf numFmtId="0" fontId="4" fillId="0" borderId="7" xfId="0" applyFont="1" applyBorder="1" applyAlignment="1">
      <alignment horizontal="justify" vertical="center" wrapText="1"/>
    </xf>
    <xf numFmtId="0" fontId="31" fillId="11" borderId="0" xfId="0" applyFont="1" applyFill="1" applyAlignment="1">
      <alignment horizontal="center" wrapText="1"/>
    </xf>
    <xf numFmtId="0" fontId="30" fillId="11" borderId="0" xfId="0" applyFont="1" applyFill="1" applyAlignment="1">
      <alignment horizontal="center" wrapText="1"/>
    </xf>
    <xf numFmtId="0" fontId="27" fillId="11" borderId="33" xfId="0" applyFont="1" applyFill="1" applyBorder="1"/>
    <xf numFmtId="0" fontId="29" fillId="11" borderId="0" xfId="0" applyFont="1" applyFill="1" applyAlignment="1">
      <alignment horizontal="right" wrapText="1"/>
    </xf>
    <xf numFmtId="0" fontId="28" fillId="11" borderId="0" xfId="0" applyFont="1" applyFill="1" applyAlignment="1">
      <alignment wrapText="1"/>
    </xf>
  </cellXfs>
  <cellStyles count="6">
    <cellStyle name="Millares" xfId="1" builtinId="3"/>
    <cellStyle name="Millares 19" xfId="2" xr:uid="{7716BDE8-6754-4D3F-B5BE-66AC095B43E7}"/>
    <cellStyle name="Millares 2" xfId="5" xr:uid="{CC118874-7F72-43E4-A59E-8FB84F263277}"/>
    <cellStyle name="Normal" xfId="0" builtinId="0"/>
    <cellStyle name="Porcentaje 2" xfId="3" xr:uid="{E8EDDF3A-9B08-48A2-B7F8-87DF0829AC67}"/>
    <cellStyle name="Porcentaje 3" xfId="4" xr:uid="{BAACC8EF-F9BA-48E7-AAA7-E7FE7A7383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1</xdr:row>
          <xdr:rowOff>106680</xdr:rowOff>
        </xdr:to>
        <xdr:sp macro="" textlink="">
          <xdr:nvSpPr>
            <xdr:cNvPr id="11267" name="Control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1</xdr:row>
          <xdr:rowOff>106680</xdr:rowOff>
        </xdr:to>
        <xdr:sp macro="" textlink="">
          <xdr:nvSpPr>
            <xdr:cNvPr id="12291" name="Control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1</xdr:row>
          <xdr:rowOff>106680</xdr:rowOff>
        </xdr:to>
        <xdr:sp macro="" textlink="">
          <xdr:nvSpPr>
            <xdr:cNvPr id="13315" name="Control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1</xdr:row>
          <xdr:rowOff>106680</xdr:rowOff>
        </xdr:to>
        <xdr:sp macro="" textlink="">
          <xdr:nvSpPr>
            <xdr:cNvPr id="14339" name="Control 3" hidden="1">
              <a:extLst>
                <a:ext uri="{63B3BB69-23CF-44E3-9099-C40C66FF867C}">
                  <a14:compatExt spid="_x0000_s14339"/>
                </a:ext>
                <a:ext uri="{FF2B5EF4-FFF2-40B4-BE49-F238E27FC236}">
                  <a16:creationId xmlns:a16="http://schemas.microsoft.com/office/drawing/2014/main" id="{00000000-0008-0000-0A00-0000033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1</xdr:row>
          <xdr:rowOff>106680</xdr:rowOff>
        </xdr:to>
        <xdr:sp macro="" textlink="">
          <xdr:nvSpPr>
            <xdr:cNvPr id="15363" name="Control 3" hidden="1">
              <a:extLst>
                <a:ext uri="{63B3BB69-23CF-44E3-9099-C40C66FF867C}">
                  <a14:compatExt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cadolm\Relacion%20de%20puestos%20Sutel\Documents%20and%20Settings\Amoreno\Configuraci&#243;n%20local\Archivos%20temporales%20de%20Internet\Content.Outlook\EN3BBSPN\Copia%20de%20Proyecciones-2009-2010%20(marzo-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telcr.sharepoint.com/Users/andres.fernandez.SUTEL/Documents/ANDRES/CANON/REGULACION/2014/CANON%202014%20-%20REGULACION%20-%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telcr.sharepoint.com/Users/yuliana.ugalde/Superintendencia%20de%20Telecomunicaciones/OneDrive%20-%20Superintendencia%20de%20Telecomunicaciones/Nomina/Liquidaciones/LIQUIDACION%20DE%20YAHAIRA%20DELG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0.191.14\Planificacion%20y%20Presupuesto\Documents%20and%20Settings\Amoreno\Configuraci&#243;n%20local\Archivos%20temporales%20de%20Internet\Content.Outlook\EN3BBSPN\Copia%20de%20Proyecciones-2009-2010%20(marzo-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0.191.14\Planificacion%20y%20Presupuesto\Users\picadolm\AppData\Local\Microsoft\Windows\Temporary%20Internet%20Files\Content.Outlook\LEPEC1OB\Presupuesto%20SUTEL\CANON%202012%20-%20REGULACION%20-%20v2%2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utelcr.sharepoint.com/sites/repositorio/dgo/planificacion/privados/Documentos%20compartidos/Presupuesto/Presupuesto/2020/Liquidaci&#243;n%20Presupuestaria%202020/Liq%20Presp%20a%20diciembre%202020%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utelcr.sharepoint.com/sites/repositorio/dgo/planificacion/privados/Documentos%20compartidos/Presupuesto/Presupuesto/2021/Liquidaci&#243;n%20Presupuestaria%2031DIC2021/Ejec%20Presp%20a%20DIC%202021%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ARESEP-Ajustada"/>
      <sheetName val="datos de ajuste"/>
      <sheetName val="IPPI"/>
      <sheetName val="TC"/>
      <sheetName val="IPC USA"/>
      <sheetName val="G-TCyINF"/>
      <sheetName val="G-INDICES"/>
      <sheetName val="Gráfico2"/>
      <sheetName val="Datos"/>
      <sheetName val="Proy Electric ARESEP"/>
      <sheetName val="cálcul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CUADROS"/>
      <sheetName val="2-PRESUPUESTO 2012"/>
      <sheetName val="1-PRESUPUESTO PROG Miles"/>
      <sheetName val="2-PRESUPUESTO SUB PROG Miles"/>
      <sheetName val="2-PRESUPUESTO SUB PROG Colones"/>
      <sheetName val="Historico 2012"/>
      <sheetName val="Presup.2013"/>
      <sheetName val="Plan Compras TI"/>
      <sheetName val=" Proyectos 2014"/>
      <sheetName val="15 Bienes duraderos"/>
      <sheetName val="14 Materiales y suministros"/>
      <sheetName val="13 Seguros"/>
      <sheetName val="12 Servicios"/>
      <sheetName val="11 Pago ARESEP"/>
      <sheetName val="10 Serv Apoy"/>
      <sheetName val="9 Serv Comerciales-Financieros"/>
      <sheetName val="8 Servicios Basicos"/>
      <sheetName val="7 Alquiler Equipo de Computo"/>
      <sheetName val="6 Alquiler Edificio"/>
      <sheetName val="5 Factor Dietas"/>
      <sheetName val="4 Factores de remuneraciones"/>
      <sheetName val="3 Relacion de Puestos 2014"/>
      <sheetName val="Salarios Globales a 05022013"/>
      <sheetName val="Salarios Comp 05022013"/>
      <sheetName val="3 Relacion de puestos 2012 (2)"/>
      <sheetName val="Pago aresep 2"/>
      <sheetName val="Cap. Dentro del Pais"/>
      <sheetName val="Cap. Fuera del Pais"/>
      <sheetName val="Representación"/>
      <sheetName val="Consolidado"/>
      <sheetName val="Capacitacion"/>
      <sheetName val="IPC 2010"/>
      <sheetName val="ESCALAS 40h"/>
      <sheetName val="ESCALAS 48h"/>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L24">
            <v>524.60640000000012</v>
          </cell>
        </row>
      </sheetData>
      <sheetData sheetId="19">
        <row r="12">
          <cell r="E12">
            <v>1859.1193286824541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etalle (sistema)"/>
      <sheetName val="Detalle (vacas)"/>
      <sheetName val="Indemnizacion"/>
      <sheetName val="2015"/>
      <sheetName val="2016"/>
      <sheetName val="Indemnizacion."/>
      <sheetName val="2015."/>
      <sheetName val="2016."/>
      <sheetName val="Indemnizacion Final"/>
      <sheetName val="Indemnizacion Final (2)"/>
    </sheetNames>
    <sheetDataSet>
      <sheetData sheetId="0" refreshError="1"/>
      <sheetData sheetId="1" refreshError="1"/>
      <sheetData sheetId="2"/>
      <sheetData sheetId="3" refreshError="1"/>
      <sheetData sheetId="4">
        <row r="3">
          <cell r="M3" t="str">
            <v>DOMINGO</v>
          </cell>
        </row>
        <row r="11">
          <cell r="B11">
            <v>42015</v>
          </cell>
          <cell r="C11">
            <v>42016</v>
          </cell>
          <cell r="D11">
            <v>42017</v>
          </cell>
          <cell r="E11">
            <v>42018</v>
          </cell>
          <cell r="F11">
            <v>42019</v>
          </cell>
          <cell r="G11">
            <v>42020</v>
          </cell>
          <cell r="H11">
            <v>42021</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ARESEP-Ajustada"/>
      <sheetName val="datos de ajuste"/>
      <sheetName val="IPPI"/>
      <sheetName val="TC"/>
      <sheetName val="IPC USA"/>
      <sheetName val="G-TCyINF"/>
      <sheetName val="G-INDICES"/>
      <sheetName val="Gráfico2"/>
      <sheetName val="Datos"/>
      <sheetName val="Proy Electric ARESEP"/>
      <sheetName val="cálcul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sheetName val="2-PRESUPUESTO SUB PROG"/>
      <sheetName val="3 Relacion de puestos 2012"/>
      <sheetName val="3 Relacion de puestos 2012 (2)"/>
      <sheetName val="7 Serv Comercial"/>
      <sheetName val="SALARIOS PROYECTADOS"/>
      <sheetName val="10 Materiales y suministros"/>
      <sheetName val="Proyectos 2012"/>
      <sheetName val="8 Serv Apoy"/>
      <sheetName val="11 Bienes duraderos"/>
      <sheetName val="Plan anual compras"/>
      <sheetName val="6 Servicios Basicos"/>
      <sheetName val="4 Factores en remuneraciones"/>
      <sheetName val="5 Edificios"/>
      <sheetName val="Pago aresep 2"/>
      <sheetName val="9 Pago ARESEP"/>
      <sheetName val="Cap. Dentro del Pais"/>
      <sheetName val="Cap. Fuera del Pais"/>
      <sheetName val="Representación"/>
      <sheetName val="Consolidado"/>
      <sheetName val="Capacitacion"/>
      <sheetName val="IPC 2010"/>
      <sheetName val="ESCALAS 40h"/>
      <sheetName val="ESCALAS 48h"/>
    </sheetNames>
    <sheetDataSet>
      <sheetData sheetId="0" refreshError="1"/>
      <sheetData sheetId="1" refreshError="1"/>
      <sheetData sheetId="2" refreshError="1"/>
      <sheetData sheetId="3" refreshError="1"/>
      <sheetData sheetId="4" refreshError="1"/>
      <sheetData sheetId="5" refreshError="1">
        <row r="7">
          <cell r="B7" t="str">
            <v>PROFESIONAL 1</v>
          </cell>
          <cell r="C7">
            <v>789775.21</v>
          </cell>
          <cell r="E7">
            <v>947730.25199999986</v>
          </cell>
          <cell r="F7">
            <v>37909.210079999997</v>
          </cell>
          <cell r="G7">
            <v>985639.46207999985</v>
          </cell>
          <cell r="H7">
            <v>39425.578483199992</v>
          </cell>
          <cell r="I7">
            <v>1025065.0405631999</v>
          </cell>
          <cell r="J7">
            <v>41002.601622527996</v>
          </cell>
          <cell r="K7">
            <v>1066067.6421857278</v>
          </cell>
          <cell r="L7">
            <v>42642.705687429116</v>
          </cell>
          <cell r="M7">
            <v>1108710.3478731569</v>
          </cell>
        </row>
        <row r="8">
          <cell r="B8" t="str">
            <v>PROFESIONAL 2</v>
          </cell>
          <cell r="C8">
            <v>1078235.74</v>
          </cell>
          <cell r="E8">
            <v>1293882.888</v>
          </cell>
          <cell r="F8">
            <v>51755.315520000004</v>
          </cell>
          <cell r="G8">
            <v>1345638.20352</v>
          </cell>
          <cell r="H8">
            <v>53825.528140800001</v>
          </cell>
          <cell r="I8">
            <v>1399463.7316608001</v>
          </cell>
          <cell r="J8">
            <v>55978.549266432005</v>
          </cell>
          <cell r="K8">
            <v>1455442.280927232</v>
          </cell>
          <cell r="L8">
            <v>58217.691237089282</v>
          </cell>
          <cell r="M8">
            <v>1513659.9721643212</v>
          </cell>
        </row>
        <row r="9">
          <cell r="B9" t="str">
            <v>PROFESIONAL 3</v>
          </cell>
          <cell r="C9">
            <v>1154373.8999999999</v>
          </cell>
          <cell r="E9">
            <v>1385248.68</v>
          </cell>
          <cell r="F9">
            <v>55409.947199999995</v>
          </cell>
          <cell r="G9">
            <v>1440658.6272</v>
          </cell>
          <cell r="H9">
            <v>57626.345088000002</v>
          </cell>
          <cell r="I9">
            <v>1498284.9722879999</v>
          </cell>
          <cell r="J9">
            <v>59931.398891519995</v>
          </cell>
          <cell r="K9">
            <v>1558216.3711795199</v>
          </cell>
          <cell r="L9">
            <v>62328.654847180798</v>
          </cell>
          <cell r="M9">
            <v>1620545.0260267006</v>
          </cell>
        </row>
        <row r="10">
          <cell r="B10" t="str">
            <v>PROFESIONAL 4</v>
          </cell>
          <cell r="C10">
            <v>1314118</v>
          </cell>
          <cell r="E10">
            <v>1576941.5999999999</v>
          </cell>
          <cell r="F10">
            <v>63077.663999999997</v>
          </cell>
          <cell r="G10">
            <v>1640019.264</v>
          </cell>
          <cell r="H10">
            <v>65600.770560000004</v>
          </cell>
          <cell r="I10">
            <v>1705620.0345600001</v>
          </cell>
          <cell r="J10">
            <v>68224.801382400008</v>
          </cell>
          <cell r="K10">
            <v>1773844.8359424002</v>
          </cell>
          <cell r="L10">
            <v>70953.793437696004</v>
          </cell>
          <cell r="M10">
            <v>1844798.6293800962</v>
          </cell>
        </row>
        <row r="11">
          <cell r="B11" t="str">
            <v>PROFESIONAL 5</v>
          </cell>
          <cell r="C11">
            <v>1553732.63</v>
          </cell>
          <cell r="E11">
            <v>1864479.1559999997</v>
          </cell>
          <cell r="F11">
            <v>74579.166239999991</v>
          </cell>
          <cell r="G11">
            <v>1939058.3222399997</v>
          </cell>
          <cell r="H11">
            <v>77562.332889599988</v>
          </cell>
          <cell r="I11">
            <v>2016620.6551295996</v>
          </cell>
          <cell r="J11">
            <v>80664.826205183985</v>
          </cell>
          <cell r="K11">
            <v>2097285.4813347836</v>
          </cell>
          <cell r="L11">
            <v>83891.419253391345</v>
          </cell>
          <cell r="M11">
            <v>2181176.9005881748</v>
          </cell>
        </row>
        <row r="12">
          <cell r="B12" t="str">
            <v>Profesional Jefe</v>
          </cell>
          <cell r="C12">
            <v>1977700.77</v>
          </cell>
          <cell r="E12">
            <v>2373240.9240000001</v>
          </cell>
          <cell r="F12">
            <v>94929.636960000003</v>
          </cell>
          <cell r="G12">
            <v>2468170.5609599999</v>
          </cell>
          <cell r="H12">
            <v>98726.822438400006</v>
          </cell>
          <cell r="I12">
            <v>2566897.3833983997</v>
          </cell>
          <cell r="J12">
            <v>102675.89533593599</v>
          </cell>
          <cell r="K12">
            <v>2669573.2787343357</v>
          </cell>
          <cell r="L12">
            <v>106782.93114937343</v>
          </cell>
          <cell r="M12">
            <v>2776356.209883709</v>
          </cell>
        </row>
        <row r="13">
          <cell r="B13" t="str">
            <v>Director - Asesor Legal/Económico</v>
          </cell>
          <cell r="C13">
            <v>2627566.89</v>
          </cell>
          <cell r="E13">
            <v>3153080.2680000002</v>
          </cell>
          <cell r="F13">
            <v>126123.21072</v>
          </cell>
          <cell r="G13">
            <v>3279203.47872</v>
          </cell>
          <cell r="H13">
            <v>131168.13914879999</v>
          </cell>
          <cell r="I13">
            <v>3410371.6178688002</v>
          </cell>
          <cell r="J13">
            <v>136414.86471475201</v>
          </cell>
          <cell r="K13">
            <v>3546786.4825835521</v>
          </cell>
          <cell r="L13">
            <v>141871.4593033421</v>
          </cell>
          <cell r="M13">
            <v>3688657.9418868944</v>
          </cell>
        </row>
        <row r="14">
          <cell r="B14" t="str">
            <v>Director General</v>
          </cell>
          <cell r="C14">
            <v>3164535</v>
          </cell>
          <cell r="E14">
            <v>3797442</v>
          </cell>
          <cell r="F14">
            <v>151897.68</v>
          </cell>
          <cell r="G14">
            <v>3949339.68</v>
          </cell>
          <cell r="H14">
            <v>157973.58720000001</v>
          </cell>
          <cell r="I14">
            <v>4107313.2672000001</v>
          </cell>
          <cell r="J14">
            <v>164292.530688</v>
          </cell>
          <cell r="K14">
            <v>4271605.7978880005</v>
          </cell>
          <cell r="L14">
            <v>170864.23191552001</v>
          </cell>
          <cell r="M14">
            <v>4442470.0298035201</v>
          </cell>
        </row>
        <row r="15">
          <cell r="B15" t="str">
            <v>Auditor Interno</v>
          </cell>
          <cell r="C15">
            <v>2338442.42</v>
          </cell>
          <cell r="E15">
            <v>2806130.9039999996</v>
          </cell>
          <cell r="F15">
            <v>112245.23615999999</v>
          </cell>
          <cell r="G15">
            <v>2918376.1401599995</v>
          </cell>
          <cell r="H15">
            <v>116735.04560639999</v>
          </cell>
          <cell r="I15">
            <v>3035111.1857663994</v>
          </cell>
          <cell r="J15">
            <v>121404.44743065597</v>
          </cell>
          <cell r="K15">
            <v>3156515.6331970552</v>
          </cell>
          <cell r="L15">
            <v>126260.62532788221</v>
          </cell>
          <cell r="M15">
            <v>3282776.2585249376</v>
          </cell>
        </row>
        <row r="16">
          <cell r="B16" t="str">
            <v>MIEMBRO DEL CONSEJO</v>
          </cell>
          <cell r="C16">
            <v>4066238</v>
          </cell>
          <cell r="E16">
            <v>4879485.5999999996</v>
          </cell>
          <cell r="F16">
            <v>195179.424</v>
          </cell>
          <cell r="G16">
            <v>5074665.0239999993</v>
          </cell>
          <cell r="H16">
            <v>202986.60095999998</v>
          </cell>
          <cell r="I16">
            <v>5277651.6249599997</v>
          </cell>
          <cell r="J16">
            <v>211106.06499839999</v>
          </cell>
          <cell r="K16">
            <v>5488757.6899584001</v>
          </cell>
          <cell r="L16">
            <v>219550.30759833602</v>
          </cell>
          <cell r="M16">
            <v>5708307.9975567358</v>
          </cell>
        </row>
        <row r="17">
          <cell r="B17" t="str">
            <v>Gerente General</v>
          </cell>
          <cell r="C17">
            <v>4006124</v>
          </cell>
          <cell r="E17">
            <v>4807348.8</v>
          </cell>
          <cell r="F17">
            <v>192293.95199999999</v>
          </cell>
          <cell r="G17">
            <v>4999642.7519999994</v>
          </cell>
          <cell r="H17">
            <v>199985.71007999999</v>
          </cell>
          <cell r="I17">
            <v>5199628.462079999</v>
          </cell>
          <cell r="J17">
            <v>207985.13848319996</v>
          </cell>
          <cell r="K17">
            <v>5407613.6005631993</v>
          </cell>
          <cell r="L17">
            <v>216304.54402252799</v>
          </cell>
          <cell r="M17">
            <v>5623918.1445857268</v>
          </cell>
        </row>
        <row r="18">
          <cell r="B18" t="str">
            <v>Regulador General</v>
          </cell>
          <cell r="C18">
            <v>5507611.5</v>
          </cell>
          <cell r="D18" t="str">
            <v>Dato brindado por Marieta 18-Mar-11</v>
          </cell>
          <cell r="E18">
            <v>6609133.7999999998</v>
          </cell>
          <cell r="F18">
            <v>264365.35200000001</v>
          </cell>
          <cell r="G18">
            <v>6873499.1519999998</v>
          </cell>
          <cell r="H18">
            <v>274939.96607999998</v>
          </cell>
          <cell r="I18">
            <v>7148439.1180799995</v>
          </cell>
          <cell r="J18">
            <v>285937.56472319999</v>
          </cell>
          <cell r="K18">
            <v>7434376.6828031996</v>
          </cell>
          <cell r="L18">
            <v>297375.06731212797</v>
          </cell>
          <cell r="M18">
            <v>7731751.7501153275</v>
          </cell>
        </row>
        <row r="19">
          <cell r="B19" t="str">
            <v>Regulador General Adjunto</v>
          </cell>
          <cell r="C19">
            <v>5232230.9249999998</v>
          </cell>
          <cell r="E19">
            <v>6278677.1099999994</v>
          </cell>
          <cell r="F19">
            <v>251147.08439999999</v>
          </cell>
          <cell r="G19">
            <v>6529824.1943999995</v>
          </cell>
          <cell r="H19">
            <v>261192.96777599998</v>
          </cell>
          <cell r="I19">
            <v>6791017.162175999</v>
          </cell>
          <cell r="J19">
            <v>271640.68648703996</v>
          </cell>
          <cell r="K19">
            <v>7062657.8486630386</v>
          </cell>
          <cell r="L19">
            <v>282506.31394652155</v>
          </cell>
          <cell r="M19">
            <v>7345164.1626095604</v>
          </cell>
        </row>
        <row r="20">
          <cell r="B20" t="str">
            <v>Miembro de Junta Directiva</v>
          </cell>
          <cell r="C20">
            <v>4970619.3787499992</v>
          </cell>
          <cell r="E20">
            <v>5964743.2544999989</v>
          </cell>
          <cell r="F20">
            <v>238589.73017999995</v>
          </cell>
          <cell r="G20">
            <v>6203332.9846799988</v>
          </cell>
          <cell r="H20">
            <v>248133.31938719997</v>
          </cell>
          <cell r="I20">
            <v>6451466.3040671991</v>
          </cell>
          <cell r="J20">
            <v>258058.65216268797</v>
          </cell>
          <cell r="K20">
            <v>6709524.956229887</v>
          </cell>
          <cell r="L20">
            <v>268380.99824919546</v>
          </cell>
          <cell r="M20">
            <v>6977905.9544790825</v>
          </cell>
        </row>
        <row r="21">
          <cell r="B21" t="str">
            <v>Gestor de Apoyo 3</v>
          </cell>
          <cell r="C21">
            <v>372425.14</v>
          </cell>
          <cell r="E21">
            <v>446910.16800000001</v>
          </cell>
          <cell r="F21">
            <v>17876.406719999999</v>
          </cell>
          <cell r="G21">
            <v>464786.57472000003</v>
          </cell>
          <cell r="H21">
            <v>18591.462988800002</v>
          </cell>
          <cell r="I21">
            <v>483378.03770880005</v>
          </cell>
          <cell r="J21">
            <v>19335.121508352004</v>
          </cell>
          <cell r="K21">
            <v>502713.15921715205</v>
          </cell>
          <cell r="L21">
            <v>20108.526368686082</v>
          </cell>
          <cell r="M21">
            <v>522821.6855858381</v>
          </cell>
        </row>
        <row r="22">
          <cell r="B22" t="str">
            <v>Gestor de Apoyo 2</v>
          </cell>
          <cell r="C22">
            <v>327937.81</v>
          </cell>
          <cell r="E22">
            <v>393525.37199999997</v>
          </cell>
          <cell r="F22">
            <v>15741.014879999999</v>
          </cell>
          <cell r="G22">
            <v>409266.38687999995</v>
          </cell>
          <cell r="H22">
            <v>16370.655475199997</v>
          </cell>
          <cell r="I22">
            <v>425637.04235519993</v>
          </cell>
          <cell r="J22">
            <v>17025.481694207996</v>
          </cell>
          <cell r="K22">
            <v>442662.52404940792</v>
          </cell>
          <cell r="L22">
            <v>17706.500961976319</v>
          </cell>
          <cell r="M22">
            <v>460369.02501138422</v>
          </cell>
        </row>
        <row r="23">
          <cell r="B23" t="str">
            <v>Gestor de Apoyo 1</v>
          </cell>
          <cell r="C23">
            <v>245964.24</v>
          </cell>
          <cell r="E23">
            <v>295157.08799999999</v>
          </cell>
          <cell r="F23">
            <v>11806.283519999999</v>
          </cell>
          <cell r="G23">
            <v>306963.37151999999</v>
          </cell>
          <cell r="H23">
            <v>12278.5348608</v>
          </cell>
          <cell r="I23">
            <v>319241.90638080001</v>
          </cell>
          <cell r="J23">
            <v>12769.676255232</v>
          </cell>
          <cell r="K23">
            <v>332011.58263603202</v>
          </cell>
          <cell r="L23">
            <v>13280.463305441281</v>
          </cell>
          <cell r="M23">
            <v>345292.04594147328</v>
          </cell>
        </row>
        <row r="24">
          <cell r="B24" t="str">
            <v>Gestor Técnico</v>
          </cell>
          <cell r="C24">
            <v>372425.14</v>
          </cell>
          <cell r="E24">
            <v>446910.16800000001</v>
          </cell>
          <cell r="F24">
            <v>17876.406719999999</v>
          </cell>
          <cell r="G24">
            <v>464786.57472000003</v>
          </cell>
          <cell r="H24">
            <v>18591.462988800002</v>
          </cell>
          <cell r="I24">
            <v>483378.03770880005</v>
          </cell>
          <cell r="J24">
            <v>19335.121508352004</v>
          </cell>
          <cell r="K24">
            <v>502713.15921715205</v>
          </cell>
          <cell r="L24">
            <v>20108.526368686082</v>
          </cell>
          <cell r="M24">
            <v>522821.6855858381</v>
          </cell>
        </row>
        <row r="25">
          <cell r="B25" t="str">
            <v>SECRETARIA EJECUTIVA 1</v>
          </cell>
          <cell r="C25">
            <v>286785.24</v>
          </cell>
          <cell r="E25">
            <v>344142.288</v>
          </cell>
          <cell r="F25">
            <v>13765.69152</v>
          </cell>
          <cell r="G25">
            <v>357907.97951999999</v>
          </cell>
          <cell r="H25">
            <v>14316.319180799999</v>
          </cell>
          <cell r="I25">
            <v>372224.29870079999</v>
          </cell>
          <cell r="J25">
            <v>14888.971948032</v>
          </cell>
          <cell r="K25">
            <v>387113.27064883197</v>
          </cell>
          <cell r="L25">
            <v>15484.530825953279</v>
          </cell>
          <cell r="M25">
            <v>402597.80147478526</v>
          </cell>
        </row>
        <row r="26">
          <cell r="B26" t="str">
            <v>SECRETARIA EJECUTIVA 2</v>
          </cell>
          <cell r="C26">
            <v>371313.29</v>
          </cell>
          <cell r="E26">
            <v>445575.94799999997</v>
          </cell>
          <cell r="F26">
            <v>17823.037919999999</v>
          </cell>
          <cell r="G26">
            <v>463398.98591999995</v>
          </cell>
          <cell r="H26">
            <v>18535.9594368</v>
          </cell>
          <cell r="I26">
            <v>481934.94535679993</v>
          </cell>
          <cell r="J26">
            <v>19277.397814271997</v>
          </cell>
          <cell r="K26">
            <v>501212.3431710719</v>
          </cell>
          <cell r="L26">
            <v>20048.493726842877</v>
          </cell>
          <cell r="M26">
            <v>521260.83689791476</v>
          </cell>
        </row>
        <row r="27">
          <cell r="B27" t="str">
            <v>SECRETARIA EJECUTIVA 3</v>
          </cell>
          <cell r="C27">
            <v>595566.84</v>
          </cell>
          <cell r="E27">
            <v>714680.20799999998</v>
          </cell>
          <cell r="F27">
            <v>28587.208320000002</v>
          </cell>
          <cell r="G27">
            <v>743267.41631999996</v>
          </cell>
          <cell r="H27">
            <v>29730.696652799998</v>
          </cell>
          <cell r="I27">
            <v>772998.11297279992</v>
          </cell>
          <cell r="J27">
            <v>30919.924518911997</v>
          </cell>
          <cell r="K27">
            <v>803918.0374917119</v>
          </cell>
          <cell r="L27">
            <v>32156.721499668478</v>
          </cell>
          <cell r="M27">
            <v>836074.75899138034</v>
          </cell>
        </row>
        <row r="28">
          <cell r="B28" t="str">
            <v>Asesor 1</v>
          </cell>
          <cell r="C28">
            <v>1808400</v>
          </cell>
          <cell r="E28">
            <v>2170080</v>
          </cell>
          <cell r="F28">
            <v>86803.199999999997</v>
          </cell>
          <cell r="G28">
            <v>2256883.2000000002</v>
          </cell>
          <cell r="H28">
            <v>90275.328000000009</v>
          </cell>
          <cell r="I28">
            <v>2347158.5280000004</v>
          </cell>
          <cell r="J28">
            <v>93886.341120000012</v>
          </cell>
          <cell r="K28">
            <v>2441044.8691200004</v>
          </cell>
          <cell r="L28">
            <v>97641.794764800012</v>
          </cell>
          <cell r="M28">
            <v>2538686.6638848004</v>
          </cell>
        </row>
        <row r="29">
          <cell r="B29" t="str">
            <v>Asesor 2</v>
          </cell>
          <cell r="C29">
            <v>2627566.89</v>
          </cell>
          <cell r="E29">
            <v>3153080.2680000002</v>
          </cell>
          <cell r="F29">
            <v>126123.21072</v>
          </cell>
          <cell r="G29">
            <v>3279203.47872</v>
          </cell>
          <cell r="H29">
            <v>131168.13914879999</v>
          </cell>
          <cell r="I29">
            <v>3410371.6178688002</v>
          </cell>
          <cell r="J29">
            <v>136414.86471475201</v>
          </cell>
          <cell r="K29">
            <v>3546786.4825835521</v>
          </cell>
          <cell r="L29">
            <v>141871.4593033421</v>
          </cell>
          <cell r="M29">
            <v>3688657.9418868944</v>
          </cell>
        </row>
        <row r="30">
          <cell r="B30" t="str">
            <v>Asesor 3</v>
          </cell>
          <cell r="C30">
            <v>3061613.61</v>
          </cell>
          <cell r="E30">
            <v>3673936.3319999999</v>
          </cell>
          <cell r="F30">
            <v>146957.45327999999</v>
          </cell>
          <cell r="G30">
            <v>3820893.78528</v>
          </cell>
          <cell r="H30">
            <v>152835.75141120001</v>
          </cell>
          <cell r="I30">
            <v>3973729.5366912</v>
          </cell>
          <cell r="J30">
            <v>158949.18146764801</v>
          </cell>
          <cell r="K30">
            <v>4132678.7181588481</v>
          </cell>
          <cell r="L30">
            <v>165307.14872635392</v>
          </cell>
          <cell r="M30">
            <v>4297985.866885202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E-OBG 2020"/>
      <sheetName val="1-Servicios "/>
      <sheetName val="Ejec superávit"/>
      <sheetName val="Drivers 2019"/>
      <sheetName val="6-Cert.Superávit 2020"/>
      <sheetName val="Comp Superávit 2020"/>
      <sheetName val="Comp Superávit 2019"/>
      <sheetName val="Cuadros Informe 1"/>
      <sheetName val="Cuadros Informe 2"/>
      <sheetName val="Gráficos Informe"/>
      <sheetName val="Indicadores Informe"/>
      <sheetName val="Anexo 1 &amp; 2 a Dic 2020"/>
      <sheetName val="Resumen Ing. por Fuente a Dic"/>
      <sheetName val="Anexo 3Ing Total a Dic"/>
      <sheetName val="Anexo3.1Ing Regulacion a Dic"/>
      <sheetName val="Anexo 3.2Ing Espectro a Dic"/>
      <sheetName val="Anexo 3.3Ing Fonatel a Dic"/>
      <sheetName val="Anexo 3.4Ing Regulatel a Dic"/>
      <sheetName val="Resumen Ejec.por Prog a Dic"/>
      <sheetName val="Anexo4Ejec Total a Dic"/>
      <sheetName val="Anexo 4.1Ejec Reg a Dic"/>
      <sheetName val="Anexo 4.1.1Ejec Prog 1 a Dic"/>
      <sheetName val="Anexo 4.1.2Ejec Prog 2 a Dic"/>
      <sheetName val="Anexo 4.2Ejec Espectro a Dic"/>
      <sheetName val="Anexo 4.3Ejec Fonatel a Dic"/>
      <sheetName val="Anexo 4.4Ejec Regulatel a D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7">
          <cell r="L67">
            <v>339088644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JEC X CF"/>
      <sheetName val="CE-OBG 2021"/>
      <sheetName val="1-Servicios "/>
      <sheetName val="Remuneraciones"/>
      <sheetName val="Ejec superávit"/>
      <sheetName val="Drivers 2019"/>
      <sheetName val="6-Cert.Superávit 2021"/>
      <sheetName val="Comp Superávit 2021"/>
      <sheetName val="Cuadros Informe 1"/>
      <sheetName val="Cuadros Informe 2"/>
      <sheetName val="Gráficos Informe"/>
      <sheetName val="Indicadores Informe"/>
      <sheetName val="Anexo 1 &amp; 2 a Dic 2021"/>
      <sheetName val="Resumen Ing. por Fuente a Dic"/>
      <sheetName val="Anexo 3Ing Total a Dic"/>
      <sheetName val="Anexo3.1Ing Regulacion a Dic"/>
      <sheetName val="Anexo 3.2Ing Espectro a Dic"/>
      <sheetName val="Anexo 3.3Ing Fonatel a Dic"/>
      <sheetName val="Anexo 3.4Ing Regulatel a Dic"/>
      <sheetName val="Resumen Ejec.por Prog a Dic 21"/>
      <sheetName val="Anexo4Ejec Total a Dic 21"/>
      <sheetName val="Anexo 4.1Ejec Reg a Dic 21"/>
      <sheetName val="Anexo 4.1.1Ejec Prog 1 a Dic 21"/>
      <sheetName val="Anexo 4.1.2Ejec Prog 2 a Dic"/>
      <sheetName val="Anexo 4.2Ejec Espectro a Dic"/>
      <sheetName val="Anexo 4.3Ejec Fonatel a Dic"/>
      <sheetName val="Anexo 4.4Ejec Regulatel a D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7">
          <cell r="L67">
            <v>793226908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ntrol" Target="../activeX/activeX3.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emf"/></Relationships>
</file>

<file path=xl/worksheets/_rels/sheet11.xml.rels><?xml version="1.0" encoding="UTF-8" standalone="yes"?>
<Relationships xmlns="http://schemas.openxmlformats.org/package/2006/relationships"><Relationship Id="rId3" Type="http://schemas.openxmlformats.org/officeDocument/2006/relationships/control" Target="../activeX/activeX4.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1.emf"/></Relationships>
</file>

<file path=xl/worksheets/_rels/sheet12.xml.rels><?xml version="1.0" encoding="UTF-8" standalone="yes"?>
<Relationships xmlns="http://schemas.openxmlformats.org/package/2006/relationships"><Relationship Id="rId3" Type="http://schemas.openxmlformats.org/officeDocument/2006/relationships/control" Target="../activeX/activeX5.xml"/><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9.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38A7-E8CC-40A9-A6D2-899783448097}">
  <dimension ref="B2:F33"/>
  <sheetViews>
    <sheetView showGridLines="0" tabSelected="1" workbookViewId="0"/>
  </sheetViews>
  <sheetFormatPr baseColWidth="10" defaultRowHeight="13.2" x14ac:dyDescent="0.3"/>
  <cols>
    <col min="1" max="1" width="6" style="1" customWidth="1"/>
    <col min="2" max="2" width="3" style="1" bestFit="1" customWidth="1"/>
    <col min="3" max="3" width="60.44140625" style="1" customWidth="1"/>
    <col min="4" max="4" width="11.109375" style="1" bestFit="1" customWidth="1"/>
    <col min="5" max="5" width="34.5546875" style="1" customWidth="1"/>
    <col min="6" max="6" width="14" style="3" bestFit="1" customWidth="1"/>
    <col min="7" max="16384" width="11.5546875" style="1"/>
  </cols>
  <sheetData>
    <row r="2" spans="2:6" ht="13.8" x14ac:dyDescent="0.3">
      <c r="B2" s="148" t="s">
        <v>468</v>
      </c>
      <c r="C2" s="148"/>
      <c r="D2" s="148"/>
      <c r="E2" s="148"/>
      <c r="F2" s="148"/>
    </row>
    <row r="3" spans="2:6" ht="13.8" x14ac:dyDescent="0.3">
      <c r="B3" s="149" t="s">
        <v>469</v>
      </c>
      <c r="C3" s="149"/>
      <c r="D3" s="149"/>
      <c r="E3" s="149"/>
      <c r="F3" s="149"/>
    </row>
    <row r="4" spans="2:6" ht="13.8" x14ac:dyDescent="0.3">
      <c r="B4" s="150" t="s">
        <v>470</v>
      </c>
      <c r="C4" s="150"/>
      <c r="D4" s="150"/>
      <c r="E4" s="150"/>
      <c r="F4" s="150"/>
    </row>
    <row r="5" spans="2:6" x14ac:dyDescent="0.3">
      <c r="B5" s="142"/>
      <c r="C5" s="143" t="s">
        <v>471</v>
      </c>
      <c r="D5" s="143" t="s">
        <v>472</v>
      </c>
      <c r="E5" s="144" t="s">
        <v>473</v>
      </c>
      <c r="F5" s="144" t="s">
        <v>67</v>
      </c>
    </row>
    <row r="6" spans="2:6" ht="66" x14ac:dyDescent="0.3">
      <c r="B6" s="145">
        <v>1</v>
      </c>
      <c r="C6" s="146" t="s">
        <v>0</v>
      </c>
      <c r="D6" s="147" t="s">
        <v>474</v>
      </c>
      <c r="E6" s="146" t="s">
        <v>54</v>
      </c>
      <c r="F6" s="146"/>
    </row>
    <row r="7" spans="2:6" ht="39.6" x14ac:dyDescent="0.3">
      <c r="B7" s="145">
        <f>+B6+1</f>
        <v>2</v>
      </c>
      <c r="C7" s="146" t="s">
        <v>1</v>
      </c>
      <c r="D7" s="147" t="s">
        <v>474</v>
      </c>
      <c r="E7" s="146" t="s">
        <v>140</v>
      </c>
      <c r="F7" s="146"/>
    </row>
    <row r="8" spans="2:6" ht="39.6" x14ac:dyDescent="0.3">
      <c r="B8" s="145">
        <f t="shared" ref="B8:B17" si="0">+B7+1</f>
        <v>3</v>
      </c>
      <c r="C8" s="146" t="s">
        <v>2</v>
      </c>
      <c r="D8" s="147" t="s">
        <v>474</v>
      </c>
      <c r="E8" s="146" t="s">
        <v>18</v>
      </c>
      <c r="F8" s="146"/>
    </row>
    <row r="9" spans="2:6" ht="79.2" x14ac:dyDescent="0.3">
      <c r="B9" s="145">
        <f t="shared" si="0"/>
        <v>4</v>
      </c>
      <c r="C9" s="146" t="s">
        <v>3</v>
      </c>
      <c r="D9" s="147" t="s">
        <v>474</v>
      </c>
      <c r="E9" s="146" t="s">
        <v>141</v>
      </c>
      <c r="F9" s="146"/>
    </row>
    <row r="10" spans="2:6" ht="52.8" x14ac:dyDescent="0.3">
      <c r="B10" s="145">
        <f t="shared" si="0"/>
        <v>5</v>
      </c>
      <c r="C10" s="146" t="s">
        <v>4</v>
      </c>
      <c r="D10" s="147" t="s">
        <v>474</v>
      </c>
      <c r="E10" s="146" t="s">
        <v>178</v>
      </c>
      <c r="F10" s="146"/>
    </row>
    <row r="11" spans="2:6" ht="26.4" x14ac:dyDescent="0.3">
      <c r="B11" s="145">
        <f t="shared" si="0"/>
        <v>6</v>
      </c>
      <c r="C11" s="146" t="s">
        <v>5</v>
      </c>
      <c r="D11" s="147" t="s">
        <v>474</v>
      </c>
      <c r="E11" s="146" t="s">
        <v>12</v>
      </c>
      <c r="F11" s="146"/>
    </row>
    <row r="12" spans="2:6" ht="52.8" x14ac:dyDescent="0.3">
      <c r="B12" s="145">
        <f t="shared" si="0"/>
        <v>7</v>
      </c>
      <c r="C12" s="146" t="s">
        <v>6</v>
      </c>
      <c r="D12" s="147" t="s">
        <v>474</v>
      </c>
      <c r="E12" s="146" t="s">
        <v>177</v>
      </c>
      <c r="F12" s="146"/>
    </row>
    <row r="13" spans="2:6" ht="26.4" x14ac:dyDescent="0.3">
      <c r="B13" s="145">
        <f t="shared" si="0"/>
        <v>8</v>
      </c>
      <c r="C13" s="146" t="s">
        <v>7</v>
      </c>
      <c r="D13" s="147" t="s">
        <v>474</v>
      </c>
      <c r="E13" s="146" t="s">
        <v>13</v>
      </c>
      <c r="F13" s="146"/>
    </row>
    <row r="14" spans="2:6" ht="52.8" x14ac:dyDescent="0.3">
      <c r="B14" s="145">
        <f t="shared" si="0"/>
        <v>9</v>
      </c>
      <c r="C14" s="146" t="s">
        <v>8</v>
      </c>
      <c r="D14" s="147" t="s">
        <v>474</v>
      </c>
      <c r="E14" s="146" t="s">
        <v>14</v>
      </c>
      <c r="F14" s="146"/>
    </row>
    <row r="15" spans="2:6" ht="39.6" x14ac:dyDescent="0.3">
      <c r="B15" s="145">
        <f t="shared" si="0"/>
        <v>10</v>
      </c>
      <c r="C15" s="146" t="s">
        <v>9</v>
      </c>
      <c r="D15" s="147"/>
      <c r="E15" s="146" t="s">
        <v>15</v>
      </c>
      <c r="F15" s="146"/>
    </row>
    <row r="16" spans="2:6" ht="52.8" x14ac:dyDescent="0.3">
      <c r="B16" s="145">
        <f t="shared" si="0"/>
        <v>11</v>
      </c>
      <c r="C16" s="146" t="s">
        <v>10</v>
      </c>
      <c r="D16" s="147" t="s">
        <v>474</v>
      </c>
      <c r="E16" s="146" t="s">
        <v>16</v>
      </c>
      <c r="F16" s="146"/>
    </row>
    <row r="17" spans="2:6" ht="26.4" x14ac:dyDescent="0.3">
      <c r="B17" s="145">
        <f t="shared" si="0"/>
        <v>12</v>
      </c>
      <c r="C17" s="146" t="s">
        <v>11</v>
      </c>
      <c r="D17" s="147" t="s">
        <v>474</v>
      </c>
      <c r="E17" s="146" t="s">
        <v>17</v>
      </c>
      <c r="F17" s="146"/>
    </row>
    <row r="18" spans="2:6" x14ac:dyDescent="0.3">
      <c r="B18" s="2"/>
      <c r="C18" s="3"/>
      <c r="D18" s="3"/>
      <c r="E18" s="3"/>
    </row>
    <row r="19" spans="2:6" x14ac:dyDescent="0.3">
      <c r="B19" s="2"/>
      <c r="C19" s="3"/>
      <c r="D19" s="3"/>
      <c r="E19" s="3"/>
    </row>
    <row r="20" spans="2:6" x14ac:dyDescent="0.3">
      <c r="B20" s="2"/>
      <c r="C20" s="3"/>
      <c r="D20" s="3"/>
      <c r="E20" s="3"/>
    </row>
    <row r="21" spans="2:6" x14ac:dyDescent="0.3">
      <c r="B21" s="2"/>
      <c r="C21" s="3"/>
      <c r="D21" s="3"/>
      <c r="E21" s="3"/>
    </row>
    <row r="22" spans="2:6" x14ac:dyDescent="0.3">
      <c r="B22" s="2"/>
      <c r="C22" s="3"/>
      <c r="D22" s="3"/>
      <c r="E22" s="3"/>
    </row>
    <row r="23" spans="2:6" x14ac:dyDescent="0.3">
      <c r="B23" s="2"/>
      <c r="C23" s="3"/>
      <c r="D23" s="3"/>
      <c r="E23" s="3"/>
    </row>
    <row r="24" spans="2:6" x14ac:dyDescent="0.3">
      <c r="B24" s="2"/>
      <c r="C24" s="3"/>
      <c r="D24" s="3"/>
      <c r="E24" s="3"/>
    </row>
    <row r="25" spans="2:6" x14ac:dyDescent="0.3">
      <c r="B25" s="2"/>
      <c r="C25" s="3"/>
      <c r="D25" s="3"/>
      <c r="E25" s="3"/>
    </row>
    <row r="26" spans="2:6" x14ac:dyDescent="0.3">
      <c r="B26" s="2"/>
      <c r="C26" s="3"/>
      <c r="D26" s="3"/>
      <c r="E26" s="3"/>
    </row>
    <row r="27" spans="2:6" x14ac:dyDescent="0.3">
      <c r="B27" s="2"/>
      <c r="C27" s="3"/>
      <c r="D27" s="3"/>
      <c r="E27" s="3"/>
    </row>
    <row r="28" spans="2:6" x14ac:dyDescent="0.3">
      <c r="B28" s="2"/>
      <c r="C28" s="3"/>
      <c r="D28" s="3"/>
      <c r="E28" s="3"/>
    </row>
    <row r="29" spans="2:6" x14ac:dyDescent="0.3">
      <c r="B29" s="2"/>
      <c r="C29" s="3"/>
      <c r="D29" s="3"/>
      <c r="E29" s="3"/>
    </row>
    <row r="30" spans="2:6" x14ac:dyDescent="0.3">
      <c r="B30" s="2"/>
      <c r="C30" s="3"/>
      <c r="D30" s="3"/>
      <c r="E30" s="3"/>
    </row>
    <row r="31" spans="2:6" x14ac:dyDescent="0.3">
      <c r="B31" s="2"/>
      <c r="C31" s="3"/>
      <c r="D31" s="3"/>
      <c r="E31" s="3"/>
    </row>
    <row r="32" spans="2:6" x14ac:dyDescent="0.3">
      <c r="B32" s="2"/>
      <c r="C32" s="3"/>
      <c r="D32" s="3"/>
      <c r="E32" s="3"/>
    </row>
    <row r="33" spans="2:5" x14ac:dyDescent="0.3">
      <c r="B33" s="2"/>
      <c r="C33" s="3"/>
      <c r="D33" s="3"/>
      <c r="E33" s="3"/>
    </row>
  </sheetData>
  <mergeCells count="3">
    <mergeCell ref="B2:F2"/>
    <mergeCell ref="B3:F3"/>
    <mergeCell ref="B4:F4"/>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69A9-DC0F-4378-8E79-10B1B5C20A26}">
  <sheetPr codeName="Hoja3"/>
  <dimension ref="A2:H138"/>
  <sheetViews>
    <sheetView showGridLines="0" workbookViewId="0">
      <selection activeCell="D85" sqref="D85"/>
    </sheetView>
  </sheetViews>
  <sheetFormatPr baseColWidth="10" defaultRowHeight="9.6" x14ac:dyDescent="0.2"/>
  <cols>
    <col min="1" max="1" width="13.109375" style="114" bestFit="1" customWidth="1"/>
    <col min="2" max="2" width="46.21875" style="114" bestFit="1" customWidth="1"/>
    <col min="3" max="3" width="14.6640625" style="114" bestFit="1" customWidth="1"/>
    <col min="4" max="4" width="17.5546875" style="114" bestFit="1" customWidth="1"/>
    <col min="5" max="5" width="12.6640625" style="114" bestFit="1" customWidth="1"/>
    <col min="6" max="6" width="14.88671875" style="114" bestFit="1" customWidth="1"/>
    <col min="7" max="7" width="14.109375" style="114" bestFit="1" customWidth="1"/>
    <col min="8" max="8" width="7.88671875" style="114" bestFit="1" customWidth="1"/>
    <col min="9" max="16384" width="11.5546875" style="114"/>
  </cols>
  <sheetData>
    <row r="2" spans="1:8" x14ac:dyDescent="0.2">
      <c r="A2" s="193" t="s">
        <v>57</v>
      </c>
      <c r="B2" s="193"/>
      <c r="C2" s="193"/>
      <c r="D2" s="193"/>
    </row>
    <row r="3" spans="1:8" x14ac:dyDescent="0.2">
      <c r="A3" s="193" t="s">
        <v>394</v>
      </c>
      <c r="B3" s="193"/>
      <c r="C3" s="193"/>
      <c r="D3" s="193"/>
    </row>
    <row r="4" spans="1:8" x14ac:dyDescent="0.2">
      <c r="A4" s="193" t="s">
        <v>441</v>
      </c>
      <c r="B4" s="193"/>
      <c r="C4" s="193"/>
      <c r="D4" s="193"/>
    </row>
    <row r="5" spans="1:8" ht="9.6" customHeight="1" x14ac:dyDescent="0.2">
      <c r="A5" s="194" t="s">
        <v>392</v>
      </c>
      <c r="B5" s="194"/>
      <c r="C5" s="194"/>
      <c r="D5" s="194"/>
    </row>
    <row r="6" spans="1:8" x14ac:dyDescent="0.2">
      <c r="A6" s="193" t="s">
        <v>391</v>
      </c>
      <c r="B6" s="193"/>
      <c r="C6" s="193"/>
      <c r="D6" s="193"/>
    </row>
    <row r="7" spans="1:8" ht="9.6" customHeight="1" x14ac:dyDescent="0.2">
      <c r="A7" s="194" t="s">
        <v>390</v>
      </c>
      <c r="B7" s="194"/>
      <c r="C7" s="194"/>
      <c r="D7" s="194"/>
    </row>
    <row r="8" spans="1:8" ht="9.6" customHeight="1" x14ac:dyDescent="0.2">
      <c r="A8" s="194" t="s">
        <v>389</v>
      </c>
      <c r="B8" s="194"/>
      <c r="C8" s="194"/>
      <c r="D8" s="194"/>
    </row>
    <row r="9" spans="1:8" ht="9.6" customHeight="1" x14ac:dyDescent="0.2">
      <c r="A9" s="194" t="s">
        <v>388</v>
      </c>
      <c r="B9" s="194"/>
      <c r="C9" s="194"/>
      <c r="D9" s="194"/>
    </row>
    <row r="10" spans="1:8" ht="9.6" customHeight="1" x14ac:dyDescent="0.2">
      <c r="A10" s="194" t="s">
        <v>440</v>
      </c>
      <c r="B10" s="194"/>
      <c r="C10" s="194"/>
      <c r="D10" s="194"/>
    </row>
    <row r="11" spans="1:8" ht="9.6" customHeight="1" x14ac:dyDescent="0.2">
      <c r="A11" s="194" t="s">
        <v>386</v>
      </c>
      <c r="B11" s="194"/>
      <c r="C11" s="194"/>
      <c r="D11" s="194"/>
    </row>
    <row r="12" spans="1:8" ht="9.6" customHeight="1" x14ac:dyDescent="0.2">
      <c r="A12" s="194" t="s">
        <v>385</v>
      </c>
      <c r="B12" s="194"/>
      <c r="C12" s="194"/>
      <c r="D12" s="194"/>
    </row>
    <row r="13" spans="1:8" x14ac:dyDescent="0.2">
      <c r="A13" s="116"/>
    </row>
    <row r="14" spans="1:8" x14ac:dyDescent="0.2">
      <c r="A14" s="197"/>
      <c r="B14" s="197"/>
      <c r="C14" s="197"/>
    </row>
    <row r="15" spans="1:8" x14ac:dyDescent="0.2">
      <c r="A15" s="195"/>
      <c r="B15" s="195"/>
      <c r="C15" s="195"/>
      <c r="D15" s="195"/>
    </row>
    <row r="16" spans="1:8" x14ac:dyDescent="0.2">
      <c r="A16" s="129" t="s">
        <v>384</v>
      </c>
      <c r="B16" s="129" t="s">
        <v>383</v>
      </c>
      <c r="C16" s="128" t="s">
        <v>382</v>
      </c>
      <c r="D16" s="128" t="s">
        <v>381</v>
      </c>
      <c r="E16" s="128" t="s">
        <v>380</v>
      </c>
      <c r="F16" s="128" t="s">
        <v>379</v>
      </c>
      <c r="G16" s="128" t="s">
        <v>378</v>
      </c>
      <c r="H16" s="115" t="s">
        <v>377</v>
      </c>
    </row>
    <row r="17" spans="1:8" x14ac:dyDescent="0.2">
      <c r="A17" s="116"/>
    </row>
    <row r="19" spans="1:8" x14ac:dyDescent="0.2">
      <c r="A19" s="116"/>
    </row>
    <row r="20" spans="1:8" x14ac:dyDescent="0.2">
      <c r="A20" s="127" t="s">
        <v>376</v>
      </c>
      <c r="B20" s="127" t="s">
        <v>33</v>
      </c>
      <c r="C20" s="125">
        <v>706200538</v>
      </c>
      <c r="D20" s="126">
        <v>0</v>
      </c>
      <c r="E20" s="125">
        <v>-9619963</v>
      </c>
      <c r="F20" s="125">
        <v>696580575</v>
      </c>
      <c r="G20" s="125">
        <v>588775664.79999995</v>
      </c>
      <c r="H20" s="124">
        <v>0.84519999999999995</v>
      </c>
    </row>
    <row r="21" spans="1:8" x14ac:dyDescent="0.2">
      <c r="A21" s="123" t="s">
        <v>375</v>
      </c>
      <c r="B21" s="123" t="s">
        <v>374</v>
      </c>
      <c r="C21" s="121">
        <v>447718497</v>
      </c>
      <c r="D21" s="122">
        <v>0</v>
      </c>
      <c r="E21" s="121">
        <v>-4301330</v>
      </c>
      <c r="F21" s="121">
        <v>443417167</v>
      </c>
      <c r="G21" s="121">
        <v>392102069.5</v>
      </c>
      <c r="H21" s="120">
        <v>0.88429999999999997</v>
      </c>
    </row>
    <row r="22" spans="1:8" x14ac:dyDescent="0.2">
      <c r="A22" s="127" t="s">
        <v>373</v>
      </c>
      <c r="B22" s="127" t="s">
        <v>372</v>
      </c>
      <c r="C22" s="125">
        <v>426904065</v>
      </c>
      <c r="D22" s="126">
        <v>0</v>
      </c>
      <c r="E22" s="126">
        <v>0</v>
      </c>
      <c r="F22" s="125">
        <v>426904065</v>
      </c>
      <c r="G22" s="125">
        <v>388418217.5</v>
      </c>
      <c r="H22" s="124">
        <v>0.90980000000000005</v>
      </c>
    </row>
    <row r="23" spans="1:8" x14ac:dyDescent="0.2">
      <c r="A23" s="123" t="s">
        <v>371</v>
      </c>
      <c r="B23" s="123" t="s">
        <v>370</v>
      </c>
      <c r="C23" s="121">
        <v>12065607</v>
      </c>
      <c r="D23" s="122">
        <v>0</v>
      </c>
      <c r="E23" s="121">
        <v>-4000000</v>
      </c>
      <c r="F23" s="121">
        <v>8065607</v>
      </c>
      <c r="G23" s="121">
        <v>3683852</v>
      </c>
      <c r="H23" s="120">
        <v>0.45669999999999999</v>
      </c>
    </row>
    <row r="24" spans="1:8" x14ac:dyDescent="0.2">
      <c r="A24" s="127" t="s">
        <v>369</v>
      </c>
      <c r="B24" s="127" t="s">
        <v>368</v>
      </c>
      <c r="C24" s="125">
        <v>8748825</v>
      </c>
      <c r="D24" s="126">
        <v>0</v>
      </c>
      <c r="E24" s="125">
        <v>-301330</v>
      </c>
      <c r="F24" s="125">
        <v>8447495</v>
      </c>
      <c r="G24" s="126">
        <v>0</v>
      </c>
      <c r="H24" s="126" t="s">
        <v>192</v>
      </c>
    </row>
    <row r="25" spans="1:8" x14ac:dyDescent="0.2">
      <c r="A25" s="123" t="s">
        <v>367</v>
      </c>
      <c r="B25" s="123" t="s">
        <v>366</v>
      </c>
      <c r="C25" s="121">
        <v>2372556</v>
      </c>
      <c r="D25" s="122">
        <v>0</v>
      </c>
      <c r="E25" s="121">
        <v>356639</v>
      </c>
      <c r="F25" s="121">
        <v>2729195</v>
      </c>
      <c r="G25" s="121">
        <v>1605136.18</v>
      </c>
      <c r="H25" s="120">
        <v>0.58809999999999996</v>
      </c>
    </row>
    <row r="26" spans="1:8" x14ac:dyDescent="0.2">
      <c r="A26" s="127" t="s">
        <v>365</v>
      </c>
      <c r="B26" s="127" t="s">
        <v>364</v>
      </c>
      <c r="C26" s="125">
        <v>444408</v>
      </c>
      <c r="D26" s="126">
        <v>0</v>
      </c>
      <c r="E26" s="125">
        <v>356639</v>
      </c>
      <c r="F26" s="125">
        <v>801047</v>
      </c>
      <c r="G26" s="125">
        <v>439639</v>
      </c>
      <c r="H26" s="124">
        <v>0.54879999999999995</v>
      </c>
    </row>
    <row r="27" spans="1:8" x14ac:dyDescent="0.2">
      <c r="A27" s="123" t="s">
        <v>363</v>
      </c>
      <c r="B27" s="123" t="s">
        <v>362</v>
      </c>
      <c r="C27" s="121">
        <v>347069</v>
      </c>
      <c r="D27" s="122">
        <v>0</v>
      </c>
      <c r="E27" s="122">
        <v>0</v>
      </c>
      <c r="F27" s="121">
        <v>347069</v>
      </c>
      <c r="G27" s="122">
        <v>0</v>
      </c>
      <c r="H27" s="122" t="s">
        <v>192</v>
      </c>
    </row>
    <row r="28" spans="1:8" x14ac:dyDescent="0.2">
      <c r="A28" s="127" t="s">
        <v>359</v>
      </c>
      <c r="B28" s="127" t="s">
        <v>358</v>
      </c>
      <c r="C28" s="125">
        <v>1581079</v>
      </c>
      <c r="D28" s="126">
        <v>0</v>
      </c>
      <c r="E28" s="126">
        <v>0</v>
      </c>
      <c r="F28" s="125">
        <v>1581079</v>
      </c>
      <c r="G28" s="125">
        <v>1165497.18</v>
      </c>
      <c r="H28" s="124">
        <v>0.73719999999999997</v>
      </c>
    </row>
    <row r="29" spans="1:8" x14ac:dyDescent="0.2">
      <c r="A29" s="123" t="s">
        <v>357</v>
      </c>
      <c r="B29" s="123" t="s">
        <v>356</v>
      </c>
      <c r="C29" s="121">
        <v>98468388</v>
      </c>
      <c r="D29" s="122">
        <v>0</v>
      </c>
      <c r="E29" s="121">
        <v>-9464205</v>
      </c>
      <c r="F29" s="121">
        <v>89004183</v>
      </c>
      <c r="G29" s="121">
        <v>65553137.460000001</v>
      </c>
      <c r="H29" s="120">
        <v>0.73650000000000004</v>
      </c>
    </row>
    <row r="30" spans="1:8" x14ac:dyDescent="0.2">
      <c r="A30" s="127" t="s">
        <v>355</v>
      </c>
      <c r="B30" s="127" t="s">
        <v>354</v>
      </c>
      <c r="C30" s="125">
        <v>1300623</v>
      </c>
      <c r="D30" s="126">
        <v>0</v>
      </c>
      <c r="E30" s="125">
        <v>372747</v>
      </c>
      <c r="F30" s="125">
        <v>1673370</v>
      </c>
      <c r="G30" s="125">
        <v>1409407</v>
      </c>
      <c r="H30" s="124">
        <v>0.84230000000000005</v>
      </c>
    </row>
    <row r="31" spans="1:8" x14ac:dyDescent="0.2">
      <c r="A31" s="123" t="s">
        <v>351</v>
      </c>
      <c r="B31" s="123" t="s">
        <v>350</v>
      </c>
      <c r="C31" s="121">
        <v>43814940</v>
      </c>
      <c r="D31" s="122">
        <v>0</v>
      </c>
      <c r="E31" s="121">
        <v>-204296</v>
      </c>
      <c r="F31" s="121">
        <v>43610644</v>
      </c>
      <c r="G31" s="121">
        <v>34828071.859999999</v>
      </c>
      <c r="H31" s="120">
        <v>0.79859999999999998</v>
      </c>
    </row>
    <row r="32" spans="1:8" x14ac:dyDescent="0.2">
      <c r="A32" s="127" t="s">
        <v>349</v>
      </c>
      <c r="B32" s="127" t="s">
        <v>348</v>
      </c>
      <c r="C32" s="125">
        <v>51274757</v>
      </c>
      <c r="D32" s="126">
        <v>0</v>
      </c>
      <c r="E32" s="125">
        <v>-9777913</v>
      </c>
      <c r="F32" s="125">
        <v>41496844</v>
      </c>
      <c r="G32" s="125">
        <v>27388974.68</v>
      </c>
      <c r="H32" s="124">
        <v>0.66</v>
      </c>
    </row>
    <row r="33" spans="1:8" x14ac:dyDescent="0.2">
      <c r="A33" s="123" t="s">
        <v>347</v>
      </c>
      <c r="B33" s="123" t="s">
        <v>346</v>
      </c>
      <c r="C33" s="121">
        <v>2078068</v>
      </c>
      <c r="D33" s="122">
        <v>0</v>
      </c>
      <c r="E33" s="121">
        <v>145257</v>
      </c>
      <c r="F33" s="121">
        <v>2223325</v>
      </c>
      <c r="G33" s="121">
        <v>1926683.92</v>
      </c>
      <c r="H33" s="120">
        <v>0.86660000000000004</v>
      </c>
    </row>
    <row r="34" spans="1:8" x14ac:dyDescent="0.2">
      <c r="A34" s="127" t="s">
        <v>345</v>
      </c>
      <c r="B34" s="127" t="s">
        <v>344</v>
      </c>
      <c r="C34" s="125">
        <v>84279872</v>
      </c>
      <c r="D34" s="126">
        <v>0</v>
      </c>
      <c r="E34" s="125">
        <v>2095465</v>
      </c>
      <c r="F34" s="125">
        <v>86375337</v>
      </c>
      <c r="G34" s="125">
        <v>70064343.739999995</v>
      </c>
      <c r="H34" s="124">
        <v>0.81120000000000003</v>
      </c>
    </row>
    <row r="35" spans="1:8" x14ac:dyDescent="0.2">
      <c r="A35" s="123" t="s">
        <v>343</v>
      </c>
      <c r="B35" s="123" t="s">
        <v>342</v>
      </c>
      <c r="C35" s="121">
        <v>46542616</v>
      </c>
      <c r="D35" s="122">
        <v>0</v>
      </c>
      <c r="E35" s="121">
        <v>709435</v>
      </c>
      <c r="F35" s="121">
        <v>47252051</v>
      </c>
      <c r="G35" s="121">
        <v>38692242.840000004</v>
      </c>
      <c r="H35" s="120">
        <v>0.81879999999999997</v>
      </c>
    </row>
    <row r="36" spans="1:8" x14ac:dyDescent="0.2">
      <c r="A36" s="127" t="s">
        <v>341</v>
      </c>
      <c r="B36" s="127" t="s">
        <v>340</v>
      </c>
      <c r="C36" s="125">
        <v>2515817</v>
      </c>
      <c r="D36" s="126">
        <v>0</v>
      </c>
      <c r="E36" s="125">
        <v>92402</v>
      </c>
      <c r="F36" s="125">
        <v>2608219</v>
      </c>
      <c r="G36" s="125">
        <v>2091476.59</v>
      </c>
      <c r="H36" s="124">
        <v>0.80189999999999995</v>
      </c>
    </row>
    <row r="37" spans="1:8" x14ac:dyDescent="0.2">
      <c r="A37" s="123" t="s">
        <v>339</v>
      </c>
      <c r="B37" s="123" t="s">
        <v>338</v>
      </c>
      <c r="C37" s="121">
        <v>7547451</v>
      </c>
      <c r="D37" s="122">
        <v>0</v>
      </c>
      <c r="E37" s="121">
        <v>277207</v>
      </c>
      <c r="F37" s="121">
        <v>7824658</v>
      </c>
      <c r="G37" s="121">
        <v>6274419.2599999998</v>
      </c>
      <c r="H37" s="120">
        <v>0.80189999999999995</v>
      </c>
    </row>
    <row r="38" spans="1:8" x14ac:dyDescent="0.2">
      <c r="A38" s="127" t="s">
        <v>337</v>
      </c>
      <c r="B38" s="127" t="s">
        <v>336</v>
      </c>
      <c r="C38" s="125">
        <v>25158171</v>
      </c>
      <c r="D38" s="126">
        <v>0</v>
      </c>
      <c r="E38" s="125">
        <v>924019</v>
      </c>
      <c r="F38" s="125">
        <v>26082190</v>
      </c>
      <c r="G38" s="125">
        <v>20914728.460000001</v>
      </c>
      <c r="H38" s="124">
        <v>0.80189999999999995</v>
      </c>
    </row>
    <row r="39" spans="1:8" x14ac:dyDescent="0.2">
      <c r="A39" s="123" t="s">
        <v>335</v>
      </c>
      <c r="B39" s="123" t="s">
        <v>334</v>
      </c>
      <c r="C39" s="121">
        <v>2515817</v>
      </c>
      <c r="D39" s="122">
        <v>0</v>
      </c>
      <c r="E39" s="121">
        <v>92402</v>
      </c>
      <c r="F39" s="121">
        <v>2608219</v>
      </c>
      <c r="G39" s="121">
        <v>2091476.59</v>
      </c>
      <c r="H39" s="120">
        <v>0.80189999999999995</v>
      </c>
    </row>
    <row r="40" spans="1:8" x14ac:dyDescent="0.2">
      <c r="A40" s="127" t="s">
        <v>333</v>
      </c>
      <c r="B40" s="127" t="s">
        <v>332</v>
      </c>
      <c r="C40" s="125">
        <v>73361225</v>
      </c>
      <c r="D40" s="126">
        <v>0</v>
      </c>
      <c r="E40" s="125">
        <v>1693468</v>
      </c>
      <c r="F40" s="125">
        <v>75054693</v>
      </c>
      <c r="G40" s="125">
        <v>59450977.920000002</v>
      </c>
      <c r="H40" s="124">
        <v>0.79210000000000003</v>
      </c>
    </row>
    <row r="41" spans="1:8" x14ac:dyDescent="0.2">
      <c r="A41" s="123" t="s">
        <v>331</v>
      </c>
      <c r="B41" s="123" t="s">
        <v>330</v>
      </c>
      <c r="C41" s="121">
        <v>25560701</v>
      </c>
      <c r="D41" s="122">
        <v>0</v>
      </c>
      <c r="E41" s="121">
        <v>938804</v>
      </c>
      <c r="F41" s="121">
        <v>26499505</v>
      </c>
      <c r="G41" s="121">
        <v>21249361.109999999</v>
      </c>
      <c r="H41" s="120">
        <v>0.80189999999999995</v>
      </c>
    </row>
    <row r="42" spans="1:8" x14ac:dyDescent="0.2">
      <c r="A42" s="127" t="s">
        <v>329</v>
      </c>
      <c r="B42" s="127" t="s">
        <v>328</v>
      </c>
      <c r="C42" s="125">
        <v>7547451</v>
      </c>
      <c r="D42" s="126">
        <v>0</v>
      </c>
      <c r="E42" s="125">
        <v>277207</v>
      </c>
      <c r="F42" s="125">
        <v>7824658</v>
      </c>
      <c r="G42" s="125">
        <v>6274419.2599999998</v>
      </c>
      <c r="H42" s="124">
        <v>0.80189999999999995</v>
      </c>
    </row>
    <row r="43" spans="1:8" x14ac:dyDescent="0.2">
      <c r="A43" s="123" t="s">
        <v>327</v>
      </c>
      <c r="B43" s="123" t="s">
        <v>326</v>
      </c>
      <c r="C43" s="121">
        <v>15094902</v>
      </c>
      <c r="D43" s="122">
        <v>0</v>
      </c>
      <c r="E43" s="121">
        <v>554411</v>
      </c>
      <c r="F43" s="121">
        <v>15649313</v>
      </c>
      <c r="G43" s="121">
        <v>12548836.800000001</v>
      </c>
      <c r="H43" s="120">
        <v>0.80189999999999995</v>
      </c>
    </row>
    <row r="44" spans="1:8" x14ac:dyDescent="0.2">
      <c r="A44" s="127" t="s">
        <v>325</v>
      </c>
      <c r="B44" s="127" t="s">
        <v>324</v>
      </c>
      <c r="C44" s="125">
        <v>25158171</v>
      </c>
      <c r="D44" s="126">
        <v>0</v>
      </c>
      <c r="E44" s="125">
        <v>-76954</v>
      </c>
      <c r="F44" s="125">
        <v>25081217</v>
      </c>
      <c r="G44" s="125">
        <v>19378360.75</v>
      </c>
      <c r="H44" s="124">
        <v>0.77259999999999995</v>
      </c>
    </row>
    <row r="45" spans="1:8" x14ac:dyDescent="0.2">
      <c r="A45" s="123" t="s">
        <v>323</v>
      </c>
      <c r="B45" s="123" t="s">
        <v>34</v>
      </c>
      <c r="C45" s="121">
        <v>1845661766</v>
      </c>
      <c r="D45" s="121">
        <v>270054394</v>
      </c>
      <c r="E45" s="121">
        <v>-240691463</v>
      </c>
      <c r="F45" s="121">
        <v>1875024697</v>
      </c>
      <c r="G45" s="121">
        <v>1727363073.29</v>
      </c>
      <c r="H45" s="120">
        <v>0.92120000000000002</v>
      </c>
    </row>
    <row r="46" spans="1:8" x14ac:dyDescent="0.2">
      <c r="A46" s="127" t="s">
        <v>322</v>
      </c>
      <c r="B46" s="127" t="s">
        <v>321</v>
      </c>
      <c r="C46" s="125">
        <v>1141675963</v>
      </c>
      <c r="D46" s="125">
        <v>240054394</v>
      </c>
      <c r="E46" s="125">
        <v>13067583</v>
      </c>
      <c r="F46" s="125">
        <v>1394797940</v>
      </c>
      <c r="G46" s="125">
        <v>1359770869.1900001</v>
      </c>
      <c r="H46" s="124">
        <v>0.97489999999999999</v>
      </c>
    </row>
    <row r="47" spans="1:8" x14ac:dyDescent="0.2">
      <c r="A47" s="123" t="s">
        <v>320</v>
      </c>
      <c r="B47" s="123" t="s">
        <v>319</v>
      </c>
      <c r="C47" s="121">
        <v>53157692</v>
      </c>
      <c r="D47" s="122">
        <v>0</v>
      </c>
      <c r="E47" s="121">
        <v>5988408</v>
      </c>
      <c r="F47" s="121">
        <v>59146100</v>
      </c>
      <c r="G47" s="121">
        <v>57211300.289999999</v>
      </c>
      <c r="H47" s="120">
        <v>0.96730000000000005</v>
      </c>
    </row>
    <row r="48" spans="1:8" x14ac:dyDescent="0.2">
      <c r="A48" s="127" t="s">
        <v>318</v>
      </c>
      <c r="B48" s="127" t="s">
        <v>317</v>
      </c>
      <c r="C48" s="125">
        <v>1026943766</v>
      </c>
      <c r="D48" s="125">
        <v>240054394</v>
      </c>
      <c r="E48" s="125">
        <v>6886757</v>
      </c>
      <c r="F48" s="125">
        <v>1273884917</v>
      </c>
      <c r="G48" s="125">
        <v>1266901928.8499999</v>
      </c>
      <c r="H48" s="124">
        <v>0.99450000000000005</v>
      </c>
    </row>
    <row r="49" spans="1:8" x14ac:dyDescent="0.2">
      <c r="A49" s="123" t="s">
        <v>316</v>
      </c>
      <c r="B49" s="123" t="s">
        <v>315</v>
      </c>
      <c r="C49" s="121">
        <v>61574505</v>
      </c>
      <c r="D49" s="122">
        <v>0</v>
      </c>
      <c r="E49" s="121">
        <v>192418</v>
      </c>
      <c r="F49" s="121">
        <v>61766923</v>
      </c>
      <c r="G49" s="121">
        <v>35657640.049999997</v>
      </c>
      <c r="H49" s="120">
        <v>0.57730000000000004</v>
      </c>
    </row>
    <row r="50" spans="1:8" x14ac:dyDescent="0.2">
      <c r="A50" s="127" t="s">
        <v>312</v>
      </c>
      <c r="B50" s="127" t="s">
        <v>311</v>
      </c>
      <c r="C50" s="125">
        <v>29318633</v>
      </c>
      <c r="D50" s="126">
        <v>0</v>
      </c>
      <c r="E50" s="125">
        <v>-1916371</v>
      </c>
      <c r="F50" s="125">
        <v>27402262</v>
      </c>
      <c r="G50" s="125">
        <v>18844611.170000002</v>
      </c>
      <c r="H50" s="124">
        <v>0.68769999999999998</v>
      </c>
    </row>
    <row r="51" spans="1:8" x14ac:dyDescent="0.2">
      <c r="A51" s="123" t="s">
        <v>310</v>
      </c>
      <c r="B51" s="123" t="s">
        <v>309</v>
      </c>
      <c r="C51" s="121">
        <v>1494953</v>
      </c>
      <c r="D51" s="122">
        <v>0</v>
      </c>
      <c r="E51" s="121">
        <v>12000</v>
      </c>
      <c r="F51" s="121">
        <v>1506953</v>
      </c>
      <c r="G51" s="121">
        <v>282382.95</v>
      </c>
      <c r="H51" s="120">
        <v>0.18740000000000001</v>
      </c>
    </row>
    <row r="52" spans="1:8" x14ac:dyDescent="0.2">
      <c r="A52" s="127" t="s">
        <v>308</v>
      </c>
      <c r="B52" s="127" t="s">
        <v>307</v>
      </c>
      <c r="C52" s="125">
        <v>15865238</v>
      </c>
      <c r="D52" s="126">
        <v>0</v>
      </c>
      <c r="E52" s="125">
        <v>1638698</v>
      </c>
      <c r="F52" s="125">
        <v>17503936</v>
      </c>
      <c r="G52" s="125">
        <v>14705487.73</v>
      </c>
      <c r="H52" s="124">
        <v>0.84009999999999996</v>
      </c>
    </row>
    <row r="53" spans="1:8" x14ac:dyDescent="0.2">
      <c r="A53" s="123" t="s">
        <v>397</v>
      </c>
      <c r="B53" s="123" t="s">
        <v>398</v>
      </c>
      <c r="C53" s="122">
        <v>0</v>
      </c>
      <c r="D53" s="122">
        <v>0</v>
      </c>
      <c r="E53" s="121">
        <v>17566</v>
      </c>
      <c r="F53" s="121">
        <v>17566</v>
      </c>
      <c r="G53" s="121">
        <v>3866</v>
      </c>
      <c r="H53" s="120">
        <v>0.22009999999999999</v>
      </c>
    </row>
    <row r="54" spans="1:8" x14ac:dyDescent="0.2">
      <c r="A54" s="127" t="s">
        <v>306</v>
      </c>
      <c r="B54" s="127" t="s">
        <v>305</v>
      </c>
      <c r="C54" s="125">
        <v>11953710</v>
      </c>
      <c r="D54" s="126">
        <v>0</v>
      </c>
      <c r="E54" s="125">
        <v>-3614635</v>
      </c>
      <c r="F54" s="125">
        <v>8339075</v>
      </c>
      <c r="G54" s="125">
        <v>3823568.49</v>
      </c>
      <c r="H54" s="124">
        <v>0.45850000000000002</v>
      </c>
    </row>
    <row r="55" spans="1:8" x14ac:dyDescent="0.2">
      <c r="A55" s="123" t="s">
        <v>304</v>
      </c>
      <c r="B55" s="123" t="s">
        <v>303</v>
      </c>
      <c r="C55" s="121">
        <v>4732</v>
      </c>
      <c r="D55" s="122">
        <v>0</v>
      </c>
      <c r="E55" s="121">
        <v>30000</v>
      </c>
      <c r="F55" s="121">
        <v>34732</v>
      </c>
      <c r="G55" s="121">
        <v>29306</v>
      </c>
      <c r="H55" s="120">
        <v>0.84379999999999999</v>
      </c>
    </row>
    <row r="56" spans="1:8" x14ac:dyDescent="0.2">
      <c r="A56" s="127" t="s">
        <v>302</v>
      </c>
      <c r="B56" s="127" t="s">
        <v>301</v>
      </c>
      <c r="C56" s="125">
        <v>10154039</v>
      </c>
      <c r="D56" s="126">
        <v>0</v>
      </c>
      <c r="E56" s="125">
        <v>1454929</v>
      </c>
      <c r="F56" s="125">
        <v>11608968</v>
      </c>
      <c r="G56" s="125">
        <v>4734163.0999999996</v>
      </c>
      <c r="H56" s="124">
        <v>0.4078</v>
      </c>
    </row>
    <row r="57" spans="1:8" x14ac:dyDescent="0.2">
      <c r="A57" s="123" t="s">
        <v>300</v>
      </c>
      <c r="B57" s="123" t="s">
        <v>299</v>
      </c>
      <c r="C57" s="121">
        <v>2895387</v>
      </c>
      <c r="D57" s="122">
        <v>0</v>
      </c>
      <c r="E57" s="121">
        <v>156975</v>
      </c>
      <c r="F57" s="121">
        <v>3052362</v>
      </c>
      <c r="G57" s="121">
        <v>729575.74</v>
      </c>
      <c r="H57" s="120">
        <v>0.23899999999999999</v>
      </c>
    </row>
    <row r="58" spans="1:8" x14ac:dyDescent="0.2">
      <c r="A58" s="127" t="s">
        <v>298</v>
      </c>
      <c r="B58" s="127" t="s">
        <v>297</v>
      </c>
      <c r="C58" s="125">
        <v>2192694</v>
      </c>
      <c r="D58" s="126">
        <v>0</v>
      </c>
      <c r="E58" s="125">
        <v>1910635</v>
      </c>
      <c r="F58" s="125">
        <v>4103329</v>
      </c>
      <c r="G58" s="125">
        <v>1993498.46</v>
      </c>
      <c r="H58" s="124">
        <v>0.48580000000000001</v>
      </c>
    </row>
    <row r="59" spans="1:8" x14ac:dyDescent="0.2">
      <c r="A59" s="123" t="s">
        <v>296</v>
      </c>
      <c r="B59" s="123" t="s">
        <v>295</v>
      </c>
      <c r="C59" s="121">
        <v>4492648</v>
      </c>
      <c r="D59" s="122">
        <v>0</v>
      </c>
      <c r="E59" s="121">
        <v>-39371</v>
      </c>
      <c r="F59" s="121">
        <v>4453277</v>
      </c>
      <c r="G59" s="121">
        <v>2011088.9</v>
      </c>
      <c r="H59" s="120">
        <v>0.4516</v>
      </c>
    </row>
    <row r="60" spans="1:8" x14ac:dyDescent="0.2">
      <c r="A60" s="127" t="s">
        <v>399</v>
      </c>
      <c r="B60" s="127" t="s">
        <v>400</v>
      </c>
      <c r="C60" s="125">
        <v>573310</v>
      </c>
      <c r="D60" s="126">
        <v>0</v>
      </c>
      <c r="E60" s="125">
        <v>-573310</v>
      </c>
      <c r="F60" s="126">
        <v>0</v>
      </c>
      <c r="G60" s="126">
        <v>0</v>
      </c>
      <c r="H60" s="126" t="s">
        <v>192</v>
      </c>
    </row>
    <row r="61" spans="1:8" x14ac:dyDescent="0.2">
      <c r="A61" s="123" t="s">
        <v>294</v>
      </c>
      <c r="B61" s="123" t="s">
        <v>293</v>
      </c>
      <c r="C61" s="121">
        <v>519589439</v>
      </c>
      <c r="D61" s="121">
        <v>30000000</v>
      </c>
      <c r="E61" s="121">
        <v>-225337493</v>
      </c>
      <c r="F61" s="121">
        <v>324251946</v>
      </c>
      <c r="G61" s="121">
        <v>267663682.66999999</v>
      </c>
      <c r="H61" s="120">
        <v>0.82550000000000001</v>
      </c>
    </row>
    <row r="62" spans="1:8" x14ac:dyDescent="0.2">
      <c r="A62" s="127" t="s">
        <v>401</v>
      </c>
      <c r="B62" s="127" t="s">
        <v>402</v>
      </c>
      <c r="C62" s="125">
        <v>1200000</v>
      </c>
      <c r="D62" s="126">
        <v>0</v>
      </c>
      <c r="E62" s="125">
        <v>-45412</v>
      </c>
      <c r="F62" s="125">
        <v>1154588</v>
      </c>
      <c r="G62" s="125">
        <v>423982</v>
      </c>
      <c r="H62" s="124">
        <v>0.36720000000000003</v>
      </c>
    </row>
    <row r="63" spans="1:8" x14ac:dyDescent="0.2">
      <c r="A63" s="123" t="s">
        <v>292</v>
      </c>
      <c r="B63" s="123" t="s">
        <v>291</v>
      </c>
      <c r="C63" s="121">
        <v>448871700</v>
      </c>
      <c r="D63" s="122">
        <v>0</v>
      </c>
      <c r="E63" s="121">
        <v>-225979310</v>
      </c>
      <c r="F63" s="121">
        <v>222892390</v>
      </c>
      <c r="G63" s="121">
        <v>209966287.15000001</v>
      </c>
      <c r="H63" s="120">
        <v>0.94199999999999995</v>
      </c>
    </row>
    <row r="64" spans="1:8" x14ac:dyDescent="0.2">
      <c r="A64" s="127" t="s">
        <v>290</v>
      </c>
      <c r="B64" s="127" t="s">
        <v>289</v>
      </c>
      <c r="C64" s="125">
        <v>8559178</v>
      </c>
      <c r="D64" s="126">
        <v>0</v>
      </c>
      <c r="E64" s="125">
        <v>-6925604</v>
      </c>
      <c r="F64" s="125">
        <v>1633574</v>
      </c>
      <c r="G64" s="125">
        <v>1231985.3</v>
      </c>
      <c r="H64" s="124">
        <v>0.75419999999999998</v>
      </c>
    </row>
    <row r="65" spans="1:8" x14ac:dyDescent="0.2">
      <c r="A65" s="123" t="s">
        <v>288</v>
      </c>
      <c r="B65" s="123" t="s">
        <v>287</v>
      </c>
      <c r="C65" s="121">
        <v>12094025</v>
      </c>
      <c r="D65" s="121">
        <v>30000000</v>
      </c>
      <c r="E65" s="121">
        <v>-3710460</v>
      </c>
      <c r="F65" s="121">
        <v>38383565</v>
      </c>
      <c r="G65" s="122">
        <v>0</v>
      </c>
      <c r="H65" s="122" t="s">
        <v>192</v>
      </c>
    </row>
    <row r="66" spans="1:8" x14ac:dyDescent="0.2">
      <c r="A66" s="127" t="s">
        <v>286</v>
      </c>
      <c r="B66" s="127" t="s">
        <v>285</v>
      </c>
      <c r="C66" s="125">
        <v>3792000</v>
      </c>
      <c r="D66" s="126">
        <v>0</v>
      </c>
      <c r="E66" s="125">
        <v>1586091</v>
      </c>
      <c r="F66" s="125">
        <v>5378091</v>
      </c>
      <c r="G66" s="125">
        <v>4021012.81</v>
      </c>
      <c r="H66" s="124">
        <v>0.74770000000000003</v>
      </c>
    </row>
    <row r="67" spans="1:8" x14ac:dyDescent="0.2">
      <c r="A67" s="123" t="s">
        <v>284</v>
      </c>
      <c r="B67" s="123" t="s">
        <v>283</v>
      </c>
      <c r="C67" s="121">
        <v>45072536</v>
      </c>
      <c r="D67" s="122">
        <v>0</v>
      </c>
      <c r="E67" s="121">
        <v>9737202</v>
      </c>
      <c r="F67" s="121">
        <v>54809738</v>
      </c>
      <c r="G67" s="121">
        <v>52020415.409999996</v>
      </c>
      <c r="H67" s="120">
        <v>0.94910000000000005</v>
      </c>
    </row>
    <row r="68" spans="1:8" x14ac:dyDescent="0.2">
      <c r="A68" s="127" t="s">
        <v>282</v>
      </c>
      <c r="B68" s="127" t="s">
        <v>281</v>
      </c>
      <c r="C68" s="125">
        <v>22921660</v>
      </c>
      <c r="D68" s="126">
        <v>0</v>
      </c>
      <c r="E68" s="125">
        <v>11077929</v>
      </c>
      <c r="F68" s="125">
        <v>33999589</v>
      </c>
      <c r="G68" s="125">
        <v>16935967.219999999</v>
      </c>
      <c r="H68" s="124">
        <v>0.49809999999999999</v>
      </c>
    </row>
    <row r="69" spans="1:8" x14ac:dyDescent="0.2">
      <c r="A69" s="123" t="s">
        <v>280</v>
      </c>
      <c r="B69" s="123" t="s">
        <v>279</v>
      </c>
      <c r="C69" s="121">
        <v>358087</v>
      </c>
      <c r="D69" s="122">
        <v>0</v>
      </c>
      <c r="E69" s="121">
        <v>967857</v>
      </c>
      <c r="F69" s="121">
        <v>1325944</v>
      </c>
      <c r="G69" s="121">
        <v>710899.48</v>
      </c>
      <c r="H69" s="120">
        <v>0.53610000000000002</v>
      </c>
    </row>
    <row r="70" spans="1:8" x14ac:dyDescent="0.2">
      <c r="A70" s="127" t="s">
        <v>278</v>
      </c>
      <c r="B70" s="127" t="s">
        <v>277</v>
      </c>
      <c r="C70" s="125">
        <v>4475194</v>
      </c>
      <c r="D70" s="126">
        <v>0</v>
      </c>
      <c r="E70" s="125">
        <v>-322955</v>
      </c>
      <c r="F70" s="125">
        <v>4152239</v>
      </c>
      <c r="G70" s="125">
        <v>3933230.58</v>
      </c>
      <c r="H70" s="124">
        <v>0.94730000000000003</v>
      </c>
    </row>
    <row r="71" spans="1:8" x14ac:dyDescent="0.2">
      <c r="A71" s="123" t="s">
        <v>276</v>
      </c>
      <c r="B71" s="123" t="s">
        <v>275</v>
      </c>
      <c r="C71" s="121">
        <v>3950869</v>
      </c>
      <c r="D71" s="122">
        <v>0</v>
      </c>
      <c r="E71" s="121">
        <v>5550606</v>
      </c>
      <c r="F71" s="121">
        <v>9501475</v>
      </c>
      <c r="G71" s="121">
        <v>3365594.84</v>
      </c>
      <c r="H71" s="120">
        <v>0.35420000000000001</v>
      </c>
    </row>
    <row r="72" spans="1:8" x14ac:dyDescent="0.2">
      <c r="A72" s="127" t="s">
        <v>274</v>
      </c>
      <c r="B72" s="127" t="s">
        <v>273</v>
      </c>
      <c r="C72" s="125">
        <v>14137510</v>
      </c>
      <c r="D72" s="126">
        <v>0</v>
      </c>
      <c r="E72" s="125">
        <v>4882421</v>
      </c>
      <c r="F72" s="125">
        <v>19019931</v>
      </c>
      <c r="G72" s="125">
        <v>8926242.3200000003</v>
      </c>
      <c r="H72" s="124">
        <v>0.46929999999999999</v>
      </c>
    </row>
    <row r="73" spans="1:8" x14ac:dyDescent="0.2">
      <c r="A73" s="123" t="s">
        <v>272</v>
      </c>
      <c r="B73" s="123" t="s">
        <v>271</v>
      </c>
      <c r="C73" s="121">
        <v>4896895</v>
      </c>
      <c r="D73" s="122">
        <v>0</v>
      </c>
      <c r="E73" s="121">
        <v>-73549</v>
      </c>
      <c r="F73" s="121">
        <v>4823346</v>
      </c>
      <c r="G73" s="121">
        <v>2855122.03</v>
      </c>
      <c r="H73" s="120">
        <v>0.59189999999999998</v>
      </c>
    </row>
    <row r="74" spans="1:8" x14ac:dyDescent="0.2">
      <c r="A74" s="127" t="s">
        <v>270</v>
      </c>
      <c r="B74" s="127" t="s">
        <v>269</v>
      </c>
      <c r="C74" s="125">
        <v>4896895</v>
      </c>
      <c r="D74" s="126">
        <v>0</v>
      </c>
      <c r="E74" s="125">
        <v>-73549</v>
      </c>
      <c r="F74" s="125">
        <v>4823346</v>
      </c>
      <c r="G74" s="125">
        <v>2855122.03</v>
      </c>
      <c r="H74" s="124">
        <v>0.59189999999999998</v>
      </c>
    </row>
    <row r="75" spans="1:8" x14ac:dyDescent="0.2">
      <c r="A75" s="123" t="s">
        <v>268</v>
      </c>
      <c r="B75" s="123" t="s">
        <v>267</v>
      </c>
      <c r="C75" s="121">
        <v>3938723</v>
      </c>
      <c r="D75" s="122">
        <v>0</v>
      </c>
      <c r="E75" s="121">
        <v>9424745</v>
      </c>
      <c r="F75" s="121">
        <v>13363468</v>
      </c>
      <c r="G75" s="121">
        <v>9029089.2599999998</v>
      </c>
      <c r="H75" s="120">
        <v>0.67569999999999997</v>
      </c>
    </row>
    <row r="76" spans="1:8" x14ac:dyDescent="0.2">
      <c r="A76" s="127" t="s">
        <v>266</v>
      </c>
      <c r="B76" s="127" t="s">
        <v>265</v>
      </c>
      <c r="C76" s="125">
        <v>3436781</v>
      </c>
      <c r="D76" s="126">
        <v>0</v>
      </c>
      <c r="E76" s="125">
        <v>8366219</v>
      </c>
      <c r="F76" s="125">
        <v>11803000</v>
      </c>
      <c r="G76" s="125">
        <v>7567414.7800000003</v>
      </c>
      <c r="H76" s="124">
        <v>0.6411</v>
      </c>
    </row>
    <row r="77" spans="1:8" x14ac:dyDescent="0.2">
      <c r="A77" s="123" t="s">
        <v>403</v>
      </c>
      <c r="B77" s="123" t="s">
        <v>404</v>
      </c>
      <c r="C77" s="121">
        <v>491635</v>
      </c>
      <c r="D77" s="122">
        <v>0</v>
      </c>
      <c r="E77" s="121">
        <v>1058526</v>
      </c>
      <c r="F77" s="121">
        <v>1550161</v>
      </c>
      <c r="G77" s="121">
        <v>1455619.73</v>
      </c>
      <c r="H77" s="120">
        <v>0.93899999999999995</v>
      </c>
    </row>
    <row r="78" spans="1:8" x14ac:dyDescent="0.2">
      <c r="A78" s="127" t="s">
        <v>405</v>
      </c>
      <c r="B78" s="127" t="s">
        <v>406</v>
      </c>
      <c r="C78" s="125">
        <v>10307</v>
      </c>
      <c r="D78" s="126">
        <v>0</v>
      </c>
      <c r="E78" s="126">
        <v>0</v>
      </c>
      <c r="F78" s="125">
        <v>10307</v>
      </c>
      <c r="G78" s="125">
        <v>6054.75</v>
      </c>
      <c r="H78" s="124">
        <v>0.58740000000000003</v>
      </c>
    </row>
    <row r="79" spans="1:8" x14ac:dyDescent="0.2">
      <c r="A79" s="123" t="s">
        <v>264</v>
      </c>
      <c r="B79" s="123" t="s">
        <v>263</v>
      </c>
      <c r="C79" s="121">
        <v>109302596</v>
      </c>
      <c r="D79" s="122">
        <v>0</v>
      </c>
      <c r="E79" s="121">
        <v>-52615737</v>
      </c>
      <c r="F79" s="121">
        <v>56686859</v>
      </c>
      <c r="G79" s="121">
        <v>40251713.619999997</v>
      </c>
      <c r="H79" s="120">
        <v>0.71009999999999995</v>
      </c>
    </row>
    <row r="80" spans="1:8" x14ac:dyDescent="0.2">
      <c r="A80" s="127" t="s">
        <v>262</v>
      </c>
      <c r="B80" s="127" t="s">
        <v>261</v>
      </c>
      <c r="C80" s="125">
        <v>8661939</v>
      </c>
      <c r="D80" s="126">
        <v>0</v>
      </c>
      <c r="E80" s="125">
        <v>491821</v>
      </c>
      <c r="F80" s="125">
        <v>9153760</v>
      </c>
      <c r="G80" s="125">
        <v>7546498.4900000002</v>
      </c>
      <c r="H80" s="124">
        <v>0.82440000000000002</v>
      </c>
    </row>
    <row r="81" spans="1:8" x14ac:dyDescent="0.2">
      <c r="A81" s="123" t="s">
        <v>260</v>
      </c>
      <c r="B81" s="123" t="s">
        <v>259</v>
      </c>
      <c r="C81" s="121">
        <v>249760</v>
      </c>
      <c r="D81" s="122">
        <v>0</v>
      </c>
      <c r="E81" s="121">
        <v>25486</v>
      </c>
      <c r="F81" s="121">
        <v>275246</v>
      </c>
      <c r="G81" s="121">
        <v>259223.35</v>
      </c>
      <c r="H81" s="120">
        <v>0.94179999999999997</v>
      </c>
    </row>
    <row r="82" spans="1:8" x14ac:dyDescent="0.2">
      <c r="A82" s="127" t="s">
        <v>258</v>
      </c>
      <c r="B82" s="127" t="s">
        <v>257</v>
      </c>
      <c r="C82" s="125">
        <v>1932637</v>
      </c>
      <c r="D82" s="126">
        <v>0</v>
      </c>
      <c r="E82" s="125">
        <v>172376</v>
      </c>
      <c r="F82" s="125">
        <v>2105013</v>
      </c>
      <c r="G82" s="125">
        <v>1582617.74</v>
      </c>
      <c r="H82" s="124">
        <v>0.75180000000000002</v>
      </c>
    </row>
    <row r="83" spans="1:8" x14ac:dyDescent="0.2">
      <c r="A83" s="123" t="s">
        <v>256</v>
      </c>
      <c r="B83" s="123" t="s">
        <v>255</v>
      </c>
      <c r="C83" s="121">
        <v>18452179</v>
      </c>
      <c r="D83" s="122">
        <v>0</v>
      </c>
      <c r="E83" s="121">
        <v>-6518159</v>
      </c>
      <c r="F83" s="121">
        <v>11934020</v>
      </c>
      <c r="G83" s="121">
        <v>8741136.1600000001</v>
      </c>
      <c r="H83" s="120">
        <v>0.73250000000000004</v>
      </c>
    </row>
    <row r="84" spans="1:8" x14ac:dyDescent="0.2">
      <c r="A84" s="127" t="s">
        <v>254</v>
      </c>
      <c r="B84" s="127" t="s">
        <v>253</v>
      </c>
      <c r="C84" s="125">
        <v>80006081</v>
      </c>
      <c r="D84" s="126">
        <v>0</v>
      </c>
      <c r="E84" s="125">
        <v>-46787261</v>
      </c>
      <c r="F84" s="125">
        <v>33218820</v>
      </c>
      <c r="G84" s="125">
        <v>22122237.879999999</v>
      </c>
      <c r="H84" s="124">
        <v>0.66600000000000004</v>
      </c>
    </row>
    <row r="85" spans="1:8" x14ac:dyDescent="0.2">
      <c r="A85" s="123" t="s">
        <v>252</v>
      </c>
      <c r="B85" s="123" t="s">
        <v>251</v>
      </c>
      <c r="C85" s="121">
        <v>2519414</v>
      </c>
      <c r="D85" s="122">
        <v>0</v>
      </c>
      <c r="E85" s="121">
        <v>5547161</v>
      </c>
      <c r="F85" s="121">
        <v>8066575</v>
      </c>
      <c r="G85" s="121">
        <v>7256439.2999999998</v>
      </c>
      <c r="H85" s="120">
        <v>0.89959999999999996</v>
      </c>
    </row>
    <row r="86" spans="1:8" x14ac:dyDescent="0.2">
      <c r="A86" s="127" t="s">
        <v>250</v>
      </c>
      <c r="B86" s="127" t="s">
        <v>249</v>
      </c>
      <c r="C86" s="125">
        <v>1056000</v>
      </c>
      <c r="D86" s="126">
        <v>0</v>
      </c>
      <c r="E86" s="125">
        <v>-130000</v>
      </c>
      <c r="F86" s="125">
        <v>926000</v>
      </c>
      <c r="G86" s="125">
        <v>707803.71</v>
      </c>
      <c r="H86" s="124">
        <v>0.76439999999999997</v>
      </c>
    </row>
    <row r="87" spans="1:8" x14ac:dyDescent="0.2">
      <c r="A87" s="123" t="s">
        <v>248</v>
      </c>
      <c r="B87" s="123" t="s">
        <v>247</v>
      </c>
      <c r="C87" s="121">
        <v>1463414</v>
      </c>
      <c r="D87" s="122">
        <v>0</v>
      </c>
      <c r="E87" s="121">
        <v>5677161</v>
      </c>
      <c r="F87" s="121">
        <v>7140575</v>
      </c>
      <c r="G87" s="121">
        <v>6548635.5899999999</v>
      </c>
      <c r="H87" s="120">
        <v>0.91710000000000003</v>
      </c>
    </row>
    <row r="88" spans="1:8" x14ac:dyDescent="0.2">
      <c r="A88" s="127" t="s">
        <v>246</v>
      </c>
      <c r="B88" s="127" t="s">
        <v>245</v>
      </c>
      <c r="C88" s="125">
        <v>1344404</v>
      </c>
      <c r="D88" s="126">
        <v>0</v>
      </c>
      <c r="E88" s="125">
        <v>-1320660</v>
      </c>
      <c r="F88" s="125">
        <v>23744</v>
      </c>
      <c r="G88" s="125">
        <v>21415.73</v>
      </c>
      <c r="H88" s="124">
        <v>0.90190000000000003</v>
      </c>
    </row>
    <row r="89" spans="1:8" x14ac:dyDescent="0.2">
      <c r="A89" s="123" t="s">
        <v>439</v>
      </c>
      <c r="B89" s="123" t="s">
        <v>438</v>
      </c>
      <c r="C89" s="122">
        <v>0</v>
      </c>
      <c r="D89" s="122">
        <v>0</v>
      </c>
      <c r="E89" s="121">
        <v>23744</v>
      </c>
      <c r="F89" s="121">
        <v>23744</v>
      </c>
      <c r="G89" s="121">
        <v>21415.73</v>
      </c>
      <c r="H89" s="120">
        <v>0.90190000000000003</v>
      </c>
    </row>
    <row r="90" spans="1:8" x14ac:dyDescent="0.2">
      <c r="A90" s="127" t="s">
        <v>244</v>
      </c>
      <c r="B90" s="127" t="s">
        <v>243</v>
      </c>
      <c r="C90" s="125">
        <v>1344404</v>
      </c>
      <c r="D90" s="126">
        <v>0</v>
      </c>
      <c r="E90" s="125">
        <v>-1344404</v>
      </c>
      <c r="F90" s="126">
        <v>0</v>
      </c>
      <c r="G90" s="126">
        <v>0</v>
      </c>
      <c r="H90" s="126" t="s">
        <v>192</v>
      </c>
    </row>
    <row r="91" spans="1:8" x14ac:dyDescent="0.2">
      <c r="A91" s="123" t="s">
        <v>242</v>
      </c>
      <c r="B91" s="123" t="s">
        <v>35</v>
      </c>
      <c r="C91" s="121">
        <v>6545502</v>
      </c>
      <c r="D91" s="122">
        <v>0</v>
      </c>
      <c r="E91" s="121">
        <v>3457586</v>
      </c>
      <c r="F91" s="121">
        <v>10003088</v>
      </c>
      <c r="G91" s="121">
        <v>6352634.0599999996</v>
      </c>
      <c r="H91" s="120">
        <v>0.6351</v>
      </c>
    </row>
    <row r="92" spans="1:8" x14ac:dyDescent="0.2">
      <c r="A92" s="127" t="s">
        <v>241</v>
      </c>
      <c r="B92" s="127" t="s">
        <v>240</v>
      </c>
      <c r="C92" s="125">
        <v>2008002</v>
      </c>
      <c r="D92" s="126">
        <v>0</v>
      </c>
      <c r="E92" s="125">
        <v>1293177</v>
      </c>
      <c r="F92" s="125">
        <v>3301179</v>
      </c>
      <c r="G92" s="125">
        <v>2659586.0099999998</v>
      </c>
      <c r="H92" s="124">
        <v>0.80559999999999998</v>
      </c>
    </row>
    <row r="93" spans="1:8" x14ac:dyDescent="0.2">
      <c r="A93" s="123" t="s">
        <v>239</v>
      </c>
      <c r="B93" s="123" t="s">
        <v>238</v>
      </c>
      <c r="C93" s="121">
        <v>2008002</v>
      </c>
      <c r="D93" s="122">
        <v>0</v>
      </c>
      <c r="E93" s="121">
        <v>1271200</v>
      </c>
      <c r="F93" s="121">
        <v>3279202</v>
      </c>
      <c r="G93" s="121">
        <v>2637609.0099999998</v>
      </c>
      <c r="H93" s="120">
        <v>0.80430000000000001</v>
      </c>
    </row>
    <row r="94" spans="1:8" x14ac:dyDescent="0.2">
      <c r="A94" s="127" t="s">
        <v>237</v>
      </c>
      <c r="B94" s="127" t="s">
        <v>236</v>
      </c>
      <c r="C94" s="126">
        <v>0</v>
      </c>
      <c r="D94" s="126">
        <v>0</v>
      </c>
      <c r="E94" s="125">
        <v>21977</v>
      </c>
      <c r="F94" s="125">
        <v>21977</v>
      </c>
      <c r="G94" s="125">
        <v>21977</v>
      </c>
      <c r="H94" s="124">
        <v>1</v>
      </c>
    </row>
    <row r="95" spans="1:8" x14ac:dyDescent="0.2">
      <c r="A95" s="123" t="s">
        <v>235</v>
      </c>
      <c r="B95" s="123" t="s">
        <v>234</v>
      </c>
      <c r="C95" s="121">
        <v>488145</v>
      </c>
      <c r="D95" s="122">
        <v>0</v>
      </c>
      <c r="E95" s="121">
        <v>42920</v>
      </c>
      <c r="F95" s="121">
        <v>531065</v>
      </c>
      <c r="G95" s="121">
        <v>303175.11</v>
      </c>
      <c r="H95" s="120">
        <v>0.57089999999999996</v>
      </c>
    </row>
    <row r="96" spans="1:8" x14ac:dyDescent="0.2">
      <c r="A96" s="127" t="s">
        <v>233</v>
      </c>
      <c r="B96" s="127" t="s">
        <v>232</v>
      </c>
      <c r="C96" s="125">
        <v>488145</v>
      </c>
      <c r="D96" s="126">
        <v>0</v>
      </c>
      <c r="E96" s="125">
        <v>42920</v>
      </c>
      <c r="F96" s="125">
        <v>531065</v>
      </c>
      <c r="G96" s="125">
        <v>303175.11</v>
      </c>
      <c r="H96" s="124">
        <v>0.57089999999999996</v>
      </c>
    </row>
    <row r="97" spans="1:8" x14ac:dyDescent="0.2">
      <c r="A97" s="123" t="s">
        <v>231</v>
      </c>
      <c r="B97" s="123" t="s">
        <v>230</v>
      </c>
      <c r="C97" s="121">
        <v>93611</v>
      </c>
      <c r="D97" s="122">
        <v>0</v>
      </c>
      <c r="E97" s="121">
        <v>-84106</v>
      </c>
      <c r="F97" s="121">
        <v>9505</v>
      </c>
      <c r="G97" s="121">
        <v>9503.7199999999993</v>
      </c>
      <c r="H97" s="120">
        <v>0.99990000000000001</v>
      </c>
    </row>
    <row r="98" spans="1:8" x14ac:dyDescent="0.2">
      <c r="A98" s="127" t="s">
        <v>229</v>
      </c>
      <c r="B98" s="127" t="s">
        <v>228</v>
      </c>
      <c r="C98" s="125">
        <v>93611</v>
      </c>
      <c r="D98" s="126">
        <v>0</v>
      </c>
      <c r="E98" s="125">
        <v>-89833</v>
      </c>
      <c r="F98" s="125">
        <v>3778</v>
      </c>
      <c r="G98" s="125">
        <v>3778</v>
      </c>
      <c r="H98" s="124">
        <v>1</v>
      </c>
    </row>
    <row r="99" spans="1:8" x14ac:dyDescent="0.2">
      <c r="A99" s="123" t="s">
        <v>437</v>
      </c>
      <c r="B99" s="123" t="s">
        <v>436</v>
      </c>
      <c r="C99" s="122">
        <v>0</v>
      </c>
      <c r="D99" s="122">
        <v>0</v>
      </c>
      <c r="E99" s="121">
        <v>5727</v>
      </c>
      <c r="F99" s="121">
        <v>5727</v>
      </c>
      <c r="G99" s="121">
        <v>5725.72</v>
      </c>
      <c r="H99" s="120">
        <v>0.99980000000000002</v>
      </c>
    </row>
    <row r="100" spans="1:8" x14ac:dyDescent="0.2">
      <c r="A100" s="127" t="s">
        <v>227</v>
      </c>
      <c r="B100" s="127" t="s">
        <v>226</v>
      </c>
      <c r="C100" s="125">
        <v>1024191</v>
      </c>
      <c r="D100" s="126">
        <v>0</v>
      </c>
      <c r="E100" s="125">
        <v>1862146</v>
      </c>
      <c r="F100" s="125">
        <v>2886337</v>
      </c>
      <c r="G100" s="125">
        <v>1598365.43</v>
      </c>
      <c r="H100" s="124">
        <v>0.55379999999999996</v>
      </c>
    </row>
    <row r="101" spans="1:8" x14ac:dyDescent="0.2">
      <c r="A101" s="123" t="s">
        <v>225</v>
      </c>
      <c r="B101" s="123" t="s">
        <v>224</v>
      </c>
      <c r="C101" s="121">
        <v>1024191</v>
      </c>
      <c r="D101" s="122">
        <v>0</v>
      </c>
      <c r="E101" s="121">
        <v>1862146</v>
      </c>
      <c r="F101" s="121">
        <v>2886337</v>
      </c>
      <c r="G101" s="121">
        <v>1598365.43</v>
      </c>
      <c r="H101" s="120">
        <v>0.55379999999999996</v>
      </c>
    </row>
    <row r="102" spans="1:8" x14ac:dyDescent="0.2">
      <c r="A102" s="127" t="s">
        <v>223</v>
      </c>
      <c r="B102" s="127" t="s">
        <v>222</v>
      </c>
      <c r="C102" s="125">
        <v>2931553</v>
      </c>
      <c r="D102" s="126">
        <v>0</v>
      </c>
      <c r="E102" s="125">
        <v>343449</v>
      </c>
      <c r="F102" s="125">
        <v>3275002</v>
      </c>
      <c r="G102" s="125">
        <v>1782003.79</v>
      </c>
      <c r="H102" s="124">
        <v>0.54410000000000003</v>
      </c>
    </row>
    <row r="103" spans="1:8" x14ac:dyDescent="0.2">
      <c r="A103" s="123" t="s">
        <v>221</v>
      </c>
      <c r="B103" s="123" t="s">
        <v>220</v>
      </c>
      <c r="C103" s="121">
        <v>229719</v>
      </c>
      <c r="D103" s="122">
        <v>0</v>
      </c>
      <c r="E103" s="121">
        <v>64169</v>
      </c>
      <c r="F103" s="121">
        <v>293888</v>
      </c>
      <c r="G103" s="121">
        <v>293615.84999999998</v>
      </c>
      <c r="H103" s="120">
        <v>0.99909999999999999</v>
      </c>
    </row>
    <row r="104" spans="1:8" x14ac:dyDescent="0.2">
      <c r="A104" s="127" t="s">
        <v>217</v>
      </c>
      <c r="B104" s="127" t="s">
        <v>216</v>
      </c>
      <c r="C104" s="125">
        <v>1499362</v>
      </c>
      <c r="D104" s="126">
        <v>0</v>
      </c>
      <c r="E104" s="125">
        <v>440911</v>
      </c>
      <c r="F104" s="125">
        <v>1940273</v>
      </c>
      <c r="G104" s="125">
        <v>909137.78</v>
      </c>
      <c r="H104" s="124">
        <v>0.46860000000000002</v>
      </c>
    </row>
    <row r="105" spans="1:8" x14ac:dyDescent="0.2">
      <c r="A105" s="123" t="s">
        <v>215</v>
      </c>
      <c r="B105" s="123" t="s">
        <v>214</v>
      </c>
      <c r="C105" s="121">
        <v>48219</v>
      </c>
      <c r="D105" s="122">
        <v>0</v>
      </c>
      <c r="E105" s="122">
        <v>0</v>
      </c>
      <c r="F105" s="121">
        <v>48219</v>
      </c>
      <c r="G105" s="121">
        <v>4214</v>
      </c>
      <c r="H105" s="120">
        <v>8.7400000000000005E-2</v>
      </c>
    </row>
    <row r="106" spans="1:8" x14ac:dyDescent="0.2">
      <c r="A106" s="127" t="s">
        <v>213</v>
      </c>
      <c r="B106" s="127" t="s">
        <v>212</v>
      </c>
      <c r="C106" s="125">
        <v>889539</v>
      </c>
      <c r="D106" s="126">
        <v>0</v>
      </c>
      <c r="E106" s="125">
        <v>-105525</v>
      </c>
      <c r="F106" s="125">
        <v>784014</v>
      </c>
      <c r="G106" s="125">
        <v>485596.68</v>
      </c>
      <c r="H106" s="124">
        <v>0.61939999999999995</v>
      </c>
    </row>
    <row r="107" spans="1:8" x14ac:dyDescent="0.2">
      <c r="A107" s="123" t="s">
        <v>211</v>
      </c>
      <c r="B107" s="123" t="s">
        <v>210</v>
      </c>
      <c r="C107" s="121">
        <v>18745</v>
      </c>
      <c r="D107" s="122">
        <v>0</v>
      </c>
      <c r="E107" s="121">
        <v>-5775</v>
      </c>
      <c r="F107" s="121">
        <v>12970</v>
      </c>
      <c r="G107" s="122">
        <v>0</v>
      </c>
      <c r="H107" s="122" t="s">
        <v>192</v>
      </c>
    </row>
    <row r="108" spans="1:8" x14ac:dyDescent="0.2">
      <c r="A108" s="127" t="s">
        <v>209</v>
      </c>
      <c r="B108" s="127" t="s">
        <v>208</v>
      </c>
      <c r="C108" s="125">
        <v>21007</v>
      </c>
      <c r="D108" s="126">
        <v>0</v>
      </c>
      <c r="E108" s="125">
        <v>87946</v>
      </c>
      <c r="F108" s="125">
        <v>108953</v>
      </c>
      <c r="G108" s="125">
        <v>35016.97</v>
      </c>
      <c r="H108" s="124">
        <v>0.32140000000000002</v>
      </c>
    </row>
    <row r="109" spans="1:8" x14ac:dyDescent="0.2">
      <c r="A109" s="123" t="s">
        <v>207</v>
      </c>
      <c r="B109" s="123" t="s">
        <v>206</v>
      </c>
      <c r="C109" s="121">
        <v>224962</v>
      </c>
      <c r="D109" s="122">
        <v>0</v>
      </c>
      <c r="E109" s="121">
        <v>-138277</v>
      </c>
      <c r="F109" s="121">
        <v>86685</v>
      </c>
      <c r="G109" s="121">
        <v>54422.51</v>
      </c>
      <c r="H109" s="120">
        <v>0.62780000000000002</v>
      </c>
    </row>
    <row r="110" spans="1:8" x14ac:dyDescent="0.2">
      <c r="A110" s="127" t="s">
        <v>205</v>
      </c>
      <c r="B110" s="127" t="s">
        <v>36</v>
      </c>
      <c r="C110" s="125">
        <v>230682709</v>
      </c>
      <c r="D110" s="126">
        <v>0</v>
      </c>
      <c r="E110" s="125">
        <v>25870030</v>
      </c>
      <c r="F110" s="125">
        <v>256552739</v>
      </c>
      <c r="G110" s="125">
        <v>238921414.30000001</v>
      </c>
      <c r="H110" s="124">
        <v>0.93130000000000002</v>
      </c>
    </row>
    <row r="111" spans="1:8" x14ac:dyDescent="0.2">
      <c r="A111" s="123" t="s">
        <v>204</v>
      </c>
      <c r="B111" s="123" t="s">
        <v>203</v>
      </c>
      <c r="C111" s="121">
        <v>7896000</v>
      </c>
      <c r="D111" s="122">
        <v>0</v>
      </c>
      <c r="E111" s="121">
        <v>629219</v>
      </c>
      <c r="F111" s="121">
        <v>8525219</v>
      </c>
      <c r="G111" s="121">
        <v>3558694.12</v>
      </c>
      <c r="H111" s="120">
        <v>0.41739999999999999</v>
      </c>
    </row>
    <row r="112" spans="1:8" x14ac:dyDescent="0.2">
      <c r="A112" s="127" t="s">
        <v>411</v>
      </c>
      <c r="B112" s="127" t="s">
        <v>412</v>
      </c>
      <c r="C112" s="125">
        <v>40000</v>
      </c>
      <c r="D112" s="126">
        <v>0</v>
      </c>
      <c r="E112" s="126">
        <v>0</v>
      </c>
      <c r="F112" s="125">
        <v>40000</v>
      </c>
      <c r="G112" s="126">
        <v>0</v>
      </c>
      <c r="H112" s="126" t="s">
        <v>192</v>
      </c>
    </row>
    <row r="113" spans="1:8" x14ac:dyDescent="0.2">
      <c r="A113" s="123" t="s">
        <v>202</v>
      </c>
      <c r="B113" s="123" t="s">
        <v>201</v>
      </c>
      <c r="C113" s="122">
        <v>0</v>
      </c>
      <c r="D113" s="122">
        <v>0</v>
      </c>
      <c r="E113" s="121">
        <v>2982</v>
      </c>
      <c r="F113" s="121">
        <v>2982</v>
      </c>
      <c r="G113" s="121">
        <v>2981</v>
      </c>
      <c r="H113" s="120">
        <v>0.99970000000000003</v>
      </c>
    </row>
    <row r="114" spans="1:8" x14ac:dyDescent="0.2">
      <c r="A114" s="127" t="s">
        <v>200</v>
      </c>
      <c r="B114" s="127" t="s">
        <v>199</v>
      </c>
      <c r="C114" s="125">
        <v>3360000</v>
      </c>
      <c r="D114" s="126">
        <v>0</v>
      </c>
      <c r="E114" s="125">
        <v>-1494553</v>
      </c>
      <c r="F114" s="125">
        <v>1865447</v>
      </c>
      <c r="G114" s="126">
        <v>0</v>
      </c>
      <c r="H114" s="126" t="s">
        <v>192</v>
      </c>
    </row>
    <row r="115" spans="1:8" x14ac:dyDescent="0.2">
      <c r="A115" s="123" t="s">
        <v>198</v>
      </c>
      <c r="B115" s="123" t="s">
        <v>197</v>
      </c>
      <c r="C115" s="121">
        <v>1480000</v>
      </c>
      <c r="D115" s="122">
        <v>0</v>
      </c>
      <c r="E115" s="121">
        <v>1915308</v>
      </c>
      <c r="F115" s="121">
        <v>3395308</v>
      </c>
      <c r="G115" s="121">
        <v>3358734.06</v>
      </c>
      <c r="H115" s="120">
        <v>0.98919999999999997</v>
      </c>
    </row>
    <row r="116" spans="1:8" x14ac:dyDescent="0.2">
      <c r="A116" s="127" t="s">
        <v>194</v>
      </c>
      <c r="B116" s="127" t="s">
        <v>193</v>
      </c>
      <c r="C116" s="125">
        <v>3016000</v>
      </c>
      <c r="D116" s="126">
        <v>0</v>
      </c>
      <c r="E116" s="125">
        <v>205482</v>
      </c>
      <c r="F116" s="125">
        <v>3221482</v>
      </c>
      <c r="G116" s="125">
        <v>196979.06</v>
      </c>
      <c r="H116" s="124">
        <v>6.1100000000000002E-2</v>
      </c>
    </row>
    <row r="117" spans="1:8" x14ac:dyDescent="0.2">
      <c r="A117" s="123" t="s">
        <v>435</v>
      </c>
      <c r="B117" s="123" t="s">
        <v>434</v>
      </c>
      <c r="C117" s="121">
        <v>10000000</v>
      </c>
      <c r="D117" s="122">
        <v>0</v>
      </c>
      <c r="E117" s="122">
        <v>0</v>
      </c>
      <c r="F117" s="121">
        <v>10000000</v>
      </c>
      <c r="G117" s="121">
        <v>7175723.7400000002</v>
      </c>
      <c r="H117" s="120">
        <v>0.71760000000000002</v>
      </c>
    </row>
    <row r="118" spans="1:8" x14ac:dyDescent="0.2">
      <c r="A118" s="127" t="s">
        <v>433</v>
      </c>
      <c r="B118" s="127" t="s">
        <v>432</v>
      </c>
      <c r="C118" s="125">
        <v>10000000</v>
      </c>
      <c r="D118" s="126">
        <v>0</v>
      </c>
      <c r="E118" s="126">
        <v>0</v>
      </c>
      <c r="F118" s="125">
        <v>10000000</v>
      </c>
      <c r="G118" s="125">
        <v>7175723.7400000002</v>
      </c>
      <c r="H118" s="124">
        <v>0.71760000000000002</v>
      </c>
    </row>
    <row r="119" spans="1:8" x14ac:dyDescent="0.2">
      <c r="A119" s="123" t="s">
        <v>191</v>
      </c>
      <c r="B119" s="123" t="s">
        <v>190</v>
      </c>
      <c r="C119" s="121">
        <v>212786709</v>
      </c>
      <c r="D119" s="122">
        <v>0</v>
      </c>
      <c r="E119" s="121">
        <v>25240811</v>
      </c>
      <c r="F119" s="121">
        <v>238027520</v>
      </c>
      <c r="G119" s="121">
        <v>228186996.44</v>
      </c>
      <c r="H119" s="120">
        <v>0.9587</v>
      </c>
    </row>
    <row r="120" spans="1:8" x14ac:dyDescent="0.2">
      <c r="A120" s="127" t="s">
        <v>189</v>
      </c>
      <c r="B120" s="127" t="s">
        <v>188</v>
      </c>
      <c r="C120" s="125">
        <v>212786709</v>
      </c>
      <c r="D120" s="126">
        <v>0</v>
      </c>
      <c r="E120" s="125">
        <v>25240811</v>
      </c>
      <c r="F120" s="125">
        <v>238027520</v>
      </c>
      <c r="G120" s="125">
        <v>228186996.44</v>
      </c>
      <c r="H120" s="124">
        <v>0.9587</v>
      </c>
    </row>
    <row r="121" spans="1:8" x14ac:dyDescent="0.2">
      <c r="A121" s="123" t="s">
        <v>187</v>
      </c>
      <c r="B121" s="123" t="s">
        <v>37</v>
      </c>
      <c r="C121" s="121">
        <v>18181790</v>
      </c>
      <c r="D121" s="122">
        <v>0</v>
      </c>
      <c r="E121" s="122">
        <v>0</v>
      </c>
      <c r="F121" s="121">
        <v>18181790</v>
      </c>
      <c r="G121" s="121">
        <v>2934361.6</v>
      </c>
      <c r="H121" s="120">
        <v>0.16139999999999999</v>
      </c>
    </row>
    <row r="122" spans="1:8" x14ac:dyDescent="0.2">
      <c r="A122" s="127" t="s">
        <v>413</v>
      </c>
      <c r="B122" s="127" t="s">
        <v>414</v>
      </c>
      <c r="C122" s="125">
        <v>4882123</v>
      </c>
      <c r="D122" s="126">
        <v>0</v>
      </c>
      <c r="E122" s="126">
        <v>0</v>
      </c>
      <c r="F122" s="125">
        <v>4882123</v>
      </c>
      <c r="G122" s="125">
        <v>285417.52</v>
      </c>
      <c r="H122" s="124">
        <v>5.8500000000000003E-2</v>
      </c>
    </row>
    <row r="123" spans="1:8" x14ac:dyDescent="0.2">
      <c r="A123" s="123" t="s">
        <v>415</v>
      </c>
      <c r="B123" s="123" t="s">
        <v>416</v>
      </c>
      <c r="C123" s="121">
        <v>4847322</v>
      </c>
      <c r="D123" s="122">
        <v>0</v>
      </c>
      <c r="E123" s="122">
        <v>0</v>
      </c>
      <c r="F123" s="121">
        <v>4847322</v>
      </c>
      <c r="G123" s="121">
        <v>267617.42</v>
      </c>
      <c r="H123" s="120">
        <v>5.5199999999999999E-2</v>
      </c>
    </row>
    <row r="124" spans="1:8" x14ac:dyDescent="0.2">
      <c r="A124" s="127" t="s">
        <v>417</v>
      </c>
      <c r="B124" s="127" t="s">
        <v>418</v>
      </c>
      <c r="C124" s="125">
        <v>34801</v>
      </c>
      <c r="D124" s="126">
        <v>0</v>
      </c>
      <c r="E124" s="126">
        <v>0</v>
      </c>
      <c r="F124" s="125">
        <v>34801</v>
      </c>
      <c r="G124" s="125">
        <v>17800.099999999999</v>
      </c>
      <c r="H124" s="124">
        <v>0.51149999999999995</v>
      </c>
    </row>
    <row r="125" spans="1:8" x14ac:dyDescent="0.2">
      <c r="A125" s="123" t="s">
        <v>186</v>
      </c>
      <c r="B125" s="123" t="s">
        <v>185</v>
      </c>
      <c r="C125" s="121">
        <v>12396022</v>
      </c>
      <c r="D125" s="122">
        <v>0</v>
      </c>
      <c r="E125" s="122">
        <v>0</v>
      </c>
      <c r="F125" s="121">
        <v>12396022</v>
      </c>
      <c r="G125" s="121">
        <v>2202737.02</v>
      </c>
      <c r="H125" s="120">
        <v>0.1777</v>
      </c>
    </row>
    <row r="126" spans="1:8" x14ac:dyDescent="0.2">
      <c r="A126" s="127" t="s">
        <v>184</v>
      </c>
      <c r="B126" s="127" t="s">
        <v>183</v>
      </c>
      <c r="C126" s="125">
        <v>8179629</v>
      </c>
      <c r="D126" s="126">
        <v>0</v>
      </c>
      <c r="E126" s="125">
        <v>-1168472</v>
      </c>
      <c r="F126" s="125">
        <v>7011157</v>
      </c>
      <c r="G126" s="125">
        <v>1055960.3500000001</v>
      </c>
      <c r="H126" s="124">
        <v>0.15060000000000001</v>
      </c>
    </row>
    <row r="127" spans="1:8" x14ac:dyDescent="0.2">
      <c r="A127" s="123" t="s">
        <v>182</v>
      </c>
      <c r="B127" s="123" t="s">
        <v>181</v>
      </c>
      <c r="C127" s="121">
        <v>4216393</v>
      </c>
      <c r="D127" s="122">
        <v>0</v>
      </c>
      <c r="E127" s="121">
        <v>1168472</v>
      </c>
      <c r="F127" s="121">
        <v>5384865</v>
      </c>
      <c r="G127" s="121">
        <v>1146776.67</v>
      </c>
      <c r="H127" s="120">
        <v>0.21299999999999999</v>
      </c>
    </row>
    <row r="128" spans="1:8" x14ac:dyDescent="0.2">
      <c r="A128" s="127" t="s">
        <v>419</v>
      </c>
      <c r="B128" s="127" t="s">
        <v>420</v>
      </c>
      <c r="C128" s="125">
        <v>903645</v>
      </c>
      <c r="D128" s="126">
        <v>0</v>
      </c>
      <c r="E128" s="126">
        <v>0</v>
      </c>
      <c r="F128" s="125">
        <v>903645</v>
      </c>
      <c r="G128" s="125">
        <v>446207.06</v>
      </c>
      <c r="H128" s="124">
        <v>0.49380000000000002</v>
      </c>
    </row>
    <row r="129" spans="1:8" x14ac:dyDescent="0.2">
      <c r="A129" s="123" t="s">
        <v>421</v>
      </c>
      <c r="B129" s="123" t="s">
        <v>422</v>
      </c>
      <c r="C129" s="121">
        <v>903645</v>
      </c>
      <c r="D129" s="122">
        <v>0</v>
      </c>
      <c r="E129" s="122">
        <v>0</v>
      </c>
      <c r="F129" s="121">
        <v>903645</v>
      </c>
      <c r="G129" s="121">
        <v>446207.06</v>
      </c>
      <c r="H129" s="120">
        <v>0.49380000000000002</v>
      </c>
    </row>
    <row r="130" spans="1:8" x14ac:dyDescent="0.2">
      <c r="A130" s="127" t="s">
        <v>423</v>
      </c>
      <c r="B130" s="127" t="s">
        <v>38</v>
      </c>
      <c r="C130" s="126">
        <v>0</v>
      </c>
      <c r="D130" s="126">
        <v>0</v>
      </c>
      <c r="E130" s="125">
        <v>220983810</v>
      </c>
      <c r="F130" s="125">
        <v>220983810</v>
      </c>
      <c r="G130" s="126">
        <v>0</v>
      </c>
      <c r="H130" s="126" t="s">
        <v>192</v>
      </c>
    </row>
    <row r="131" spans="1:8" x14ac:dyDescent="0.2">
      <c r="A131" s="123" t="s">
        <v>424</v>
      </c>
      <c r="B131" s="123" t="s">
        <v>425</v>
      </c>
      <c r="C131" s="122">
        <v>0</v>
      </c>
      <c r="D131" s="122">
        <v>0</v>
      </c>
      <c r="E131" s="122">
        <v>0</v>
      </c>
      <c r="F131" s="122">
        <v>0</v>
      </c>
      <c r="G131" s="122">
        <v>0</v>
      </c>
      <c r="H131" s="122" t="s">
        <v>192</v>
      </c>
    </row>
    <row r="132" spans="1:8" x14ac:dyDescent="0.2">
      <c r="A132" s="127" t="s">
        <v>426</v>
      </c>
      <c r="B132" s="127" t="s">
        <v>427</v>
      </c>
      <c r="C132" s="126">
        <v>0</v>
      </c>
      <c r="D132" s="126">
        <v>0</v>
      </c>
      <c r="E132" s="126">
        <v>0</v>
      </c>
      <c r="F132" s="126">
        <v>0</v>
      </c>
      <c r="G132" s="126">
        <v>0</v>
      </c>
      <c r="H132" s="126" t="s">
        <v>192</v>
      </c>
    </row>
    <row r="133" spans="1:8" x14ac:dyDescent="0.2">
      <c r="A133" s="123" t="s">
        <v>431</v>
      </c>
      <c r="B133" s="123" t="s">
        <v>430</v>
      </c>
      <c r="C133" s="122">
        <v>0</v>
      </c>
      <c r="D133" s="122">
        <v>0</v>
      </c>
      <c r="E133" s="121">
        <v>220983810</v>
      </c>
      <c r="F133" s="121">
        <v>220983810</v>
      </c>
      <c r="G133" s="122">
        <v>0</v>
      </c>
      <c r="H133" s="122" t="s">
        <v>192</v>
      </c>
    </row>
    <row r="134" spans="1:8" x14ac:dyDescent="0.2">
      <c r="A134" s="127" t="s">
        <v>429</v>
      </c>
      <c r="B134" s="127" t="s">
        <v>428</v>
      </c>
      <c r="C134" s="126">
        <v>0</v>
      </c>
      <c r="D134" s="126">
        <v>0</v>
      </c>
      <c r="E134" s="125">
        <v>220983810</v>
      </c>
      <c r="F134" s="125">
        <v>220983810</v>
      </c>
      <c r="G134" s="126">
        <v>0</v>
      </c>
      <c r="H134" s="126" t="s">
        <v>192</v>
      </c>
    </row>
    <row r="135" spans="1:8" x14ac:dyDescent="0.2">
      <c r="A135" s="116"/>
    </row>
    <row r="136" spans="1:8" ht="10.199999999999999" thickBot="1" x14ac:dyDescent="0.25">
      <c r="A136" s="196" t="s">
        <v>180</v>
      </c>
      <c r="B136" s="196"/>
      <c r="C136" s="118">
        <v>2807272305</v>
      </c>
      <c r="D136" s="118">
        <v>270054394</v>
      </c>
      <c r="E136" s="119">
        <v>0</v>
      </c>
      <c r="F136" s="118">
        <v>3077326699</v>
      </c>
      <c r="G136" s="118">
        <v>2564347148.0500002</v>
      </c>
      <c r="H136" s="117">
        <v>0.83330000000000004</v>
      </c>
    </row>
    <row r="137" spans="1:8" x14ac:dyDescent="0.2">
      <c r="A137" s="116"/>
    </row>
    <row r="138" spans="1:8" x14ac:dyDescent="0.2">
      <c r="A138" s="115" t="s">
        <v>179</v>
      </c>
    </row>
  </sheetData>
  <mergeCells count="14">
    <mergeCell ref="A7:D7"/>
    <mergeCell ref="A15:D15"/>
    <mergeCell ref="A136:B136"/>
    <mergeCell ref="A8:D8"/>
    <mergeCell ref="A9:D9"/>
    <mergeCell ref="A10:D10"/>
    <mergeCell ref="A11:D11"/>
    <mergeCell ref="A12:D12"/>
    <mergeCell ref="A14:C14"/>
    <mergeCell ref="A2:D2"/>
    <mergeCell ref="A3:D3"/>
    <mergeCell ref="A4:D4"/>
    <mergeCell ref="A5:D5"/>
    <mergeCell ref="A6:D6"/>
  </mergeCells>
  <pageMargins left="0.75" right="0.75" top="1" bottom="1" header="0.5" footer="0.5"/>
  <drawing r:id="rId1"/>
  <legacyDrawing r:id="rId2"/>
  <controls>
    <mc:AlternateContent xmlns:mc="http://schemas.openxmlformats.org/markup-compatibility/2006">
      <mc:Choice Requires="x14">
        <control shapeId="13315" r:id="rId3" name="Control 3">
          <controlPr defaultSize="0" r:id="rId4">
            <anchor moveWithCells="1">
              <from>
                <xdr:col>0</xdr:col>
                <xdr:colOff>0</xdr:colOff>
                <xdr:row>0</xdr:row>
                <xdr:rowOff>0</xdr:rowOff>
              </from>
              <to>
                <xdr:col>1</xdr:col>
                <xdr:colOff>15240</xdr:colOff>
                <xdr:row>1</xdr:row>
                <xdr:rowOff>106680</xdr:rowOff>
              </to>
            </anchor>
          </controlPr>
        </control>
      </mc:Choice>
      <mc:Fallback>
        <control shapeId="13315" r:id="rId3" name="Control 3"/>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863B-A88F-44BC-B296-4B8669F204E6}">
  <sheetPr codeName="Hoja4"/>
  <dimension ref="A2:H139"/>
  <sheetViews>
    <sheetView showGridLines="0" workbookViewId="0">
      <selection activeCell="D85" sqref="D85"/>
    </sheetView>
  </sheetViews>
  <sheetFormatPr baseColWidth="10" defaultRowHeight="9.6" x14ac:dyDescent="0.2"/>
  <cols>
    <col min="1" max="1" width="13.109375" style="114" bestFit="1" customWidth="1"/>
    <col min="2" max="2" width="46.21875" style="114" bestFit="1" customWidth="1"/>
    <col min="3" max="3" width="14.6640625" style="114" bestFit="1" customWidth="1"/>
    <col min="4" max="4" width="17.5546875" style="114" bestFit="1" customWidth="1"/>
    <col min="5" max="5" width="12.6640625" style="114" bestFit="1" customWidth="1"/>
    <col min="6" max="6" width="14.88671875" style="114" bestFit="1" customWidth="1"/>
    <col min="7" max="7" width="14.109375" style="114" bestFit="1" customWidth="1"/>
    <col min="8" max="8" width="7.88671875" style="114" bestFit="1" customWidth="1"/>
    <col min="9" max="16384" width="11.5546875" style="114"/>
  </cols>
  <sheetData>
    <row r="2" spans="1:8" x14ac:dyDescent="0.2">
      <c r="A2" s="193" t="s">
        <v>57</v>
      </c>
      <c r="B2" s="193"/>
      <c r="C2" s="193"/>
      <c r="D2" s="193"/>
    </row>
    <row r="3" spans="1:8" x14ac:dyDescent="0.2">
      <c r="A3" s="193" t="s">
        <v>394</v>
      </c>
      <c r="B3" s="193"/>
      <c r="C3" s="193"/>
      <c r="D3" s="193"/>
    </row>
    <row r="4" spans="1:8" x14ac:dyDescent="0.2">
      <c r="A4" s="193" t="s">
        <v>442</v>
      </c>
      <c r="B4" s="193"/>
      <c r="C4" s="193"/>
      <c r="D4" s="193"/>
    </row>
    <row r="5" spans="1:8" ht="9.6" customHeight="1" x14ac:dyDescent="0.2">
      <c r="A5" s="194" t="s">
        <v>392</v>
      </c>
      <c r="B5" s="194"/>
      <c r="C5" s="194"/>
      <c r="D5" s="194"/>
    </row>
    <row r="6" spans="1:8" x14ac:dyDescent="0.2">
      <c r="A6" s="193" t="s">
        <v>391</v>
      </c>
      <c r="B6" s="193"/>
      <c r="C6" s="193"/>
      <c r="D6" s="193"/>
    </row>
    <row r="7" spans="1:8" ht="9.6" customHeight="1" x14ac:dyDescent="0.2">
      <c r="A7" s="194" t="s">
        <v>390</v>
      </c>
      <c r="B7" s="194"/>
      <c r="C7" s="194"/>
      <c r="D7" s="194"/>
    </row>
    <row r="8" spans="1:8" ht="9.6" customHeight="1" x14ac:dyDescent="0.2">
      <c r="A8" s="194" t="s">
        <v>389</v>
      </c>
      <c r="B8" s="194"/>
      <c r="C8" s="194"/>
      <c r="D8" s="194"/>
    </row>
    <row r="9" spans="1:8" ht="9.6" customHeight="1" x14ac:dyDescent="0.2">
      <c r="A9" s="194" t="s">
        <v>388</v>
      </c>
      <c r="B9" s="194"/>
      <c r="C9" s="194"/>
      <c r="D9" s="194"/>
    </row>
    <row r="10" spans="1:8" ht="9.6" customHeight="1" x14ac:dyDescent="0.2">
      <c r="A10" s="194" t="s">
        <v>443</v>
      </c>
      <c r="B10" s="194"/>
      <c r="C10" s="194"/>
      <c r="D10" s="194"/>
    </row>
    <row r="11" spans="1:8" ht="9.6" customHeight="1" x14ac:dyDescent="0.2">
      <c r="A11" s="194" t="s">
        <v>386</v>
      </c>
      <c r="B11" s="194"/>
      <c r="C11" s="194"/>
      <c r="D11" s="194"/>
    </row>
    <row r="12" spans="1:8" ht="9.6" customHeight="1" x14ac:dyDescent="0.2">
      <c r="A12" s="194" t="s">
        <v>385</v>
      </c>
      <c r="B12" s="194"/>
      <c r="C12" s="194"/>
      <c r="D12" s="194"/>
    </row>
    <row r="13" spans="1:8" x14ac:dyDescent="0.2">
      <c r="A13" s="116"/>
    </row>
    <row r="14" spans="1:8" x14ac:dyDescent="0.2">
      <c r="A14" s="197"/>
      <c r="B14" s="197"/>
      <c r="C14" s="197"/>
    </row>
    <row r="15" spans="1:8" x14ac:dyDescent="0.2">
      <c r="A15" s="195"/>
      <c r="B15" s="195"/>
      <c r="C15" s="195"/>
      <c r="D15" s="195"/>
    </row>
    <row r="16" spans="1:8" x14ac:dyDescent="0.2">
      <c r="A16" s="129" t="s">
        <v>384</v>
      </c>
      <c r="B16" s="129" t="s">
        <v>383</v>
      </c>
      <c r="C16" s="128" t="s">
        <v>382</v>
      </c>
      <c r="D16" s="128" t="s">
        <v>381</v>
      </c>
      <c r="E16" s="128" t="s">
        <v>380</v>
      </c>
      <c r="F16" s="128" t="s">
        <v>379</v>
      </c>
      <c r="G16" s="128" t="s">
        <v>378</v>
      </c>
      <c r="H16" s="115" t="s">
        <v>377</v>
      </c>
    </row>
    <row r="17" spans="1:8" x14ac:dyDescent="0.2">
      <c r="A17" s="116"/>
    </row>
    <row r="19" spans="1:8" x14ac:dyDescent="0.2">
      <c r="A19" s="116"/>
    </row>
    <row r="20" spans="1:8" x14ac:dyDescent="0.2">
      <c r="A20" s="127" t="s">
        <v>376</v>
      </c>
      <c r="B20" s="127" t="s">
        <v>33</v>
      </c>
      <c r="C20" s="125">
        <v>678993036</v>
      </c>
      <c r="D20" s="126">
        <v>0</v>
      </c>
      <c r="E20" s="126">
        <v>0</v>
      </c>
      <c r="F20" s="125">
        <v>678993036</v>
      </c>
      <c r="G20" s="125">
        <v>551733443.75999999</v>
      </c>
      <c r="H20" s="124">
        <v>0.81259999999999999</v>
      </c>
    </row>
    <row r="21" spans="1:8" x14ac:dyDescent="0.2">
      <c r="A21" s="123" t="s">
        <v>375</v>
      </c>
      <c r="B21" s="123" t="s">
        <v>374</v>
      </c>
      <c r="C21" s="121">
        <v>445734136</v>
      </c>
      <c r="D21" s="122">
        <v>0</v>
      </c>
      <c r="E21" s="122">
        <v>0</v>
      </c>
      <c r="F21" s="121">
        <v>445734136</v>
      </c>
      <c r="G21" s="121">
        <v>360409295.81999999</v>
      </c>
      <c r="H21" s="120">
        <v>0.80859999999999999</v>
      </c>
    </row>
    <row r="22" spans="1:8" x14ac:dyDescent="0.2">
      <c r="A22" s="127" t="s">
        <v>373</v>
      </c>
      <c r="B22" s="127" t="s">
        <v>372</v>
      </c>
      <c r="C22" s="125">
        <v>435797574</v>
      </c>
      <c r="D22" s="126">
        <v>0</v>
      </c>
      <c r="E22" s="126">
        <v>0</v>
      </c>
      <c r="F22" s="125">
        <v>435797574</v>
      </c>
      <c r="G22" s="125">
        <v>360184816.81999999</v>
      </c>
      <c r="H22" s="124">
        <v>0.82650000000000001</v>
      </c>
    </row>
    <row r="23" spans="1:8" x14ac:dyDescent="0.2">
      <c r="A23" s="123" t="s">
        <v>371</v>
      </c>
      <c r="B23" s="123" t="s">
        <v>370</v>
      </c>
      <c r="C23" s="121">
        <v>9196188</v>
      </c>
      <c r="D23" s="122">
        <v>0</v>
      </c>
      <c r="E23" s="122">
        <v>0</v>
      </c>
      <c r="F23" s="121">
        <v>9196188</v>
      </c>
      <c r="G23" s="121">
        <v>224479</v>
      </c>
      <c r="H23" s="120">
        <v>2.4400000000000002E-2</v>
      </c>
    </row>
    <row r="24" spans="1:8" x14ac:dyDescent="0.2">
      <c r="A24" s="127" t="s">
        <v>369</v>
      </c>
      <c r="B24" s="127" t="s">
        <v>368</v>
      </c>
      <c r="C24" s="125">
        <v>740374</v>
      </c>
      <c r="D24" s="126">
        <v>0</v>
      </c>
      <c r="E24" s="126">
        <v>0</v>
      </c>
      <c r="F24" s="125">
        <v>740374</v>
      </c>
      <c r="G24" s="126">
        <v>0</v>
      </c>
      <c r="H24" s="126" t="s">
        <v>192</v>
      </c>
    </row>
    <row r="25" spans="1:8" x14ac:dyDescent="0.2">
      <c r="A25" s="123" t="s">
        <v>367</v>
      </c>
      <c r="B25" s="123" t="s">
        <v>366</v>
      </c>
      <c r="C25" s="121">
        <v>2433994</v>
      </c>
      <c r="D25" s="122">
        <v>0</v>
      </c>
      <c r="E25" s="121">
        <v>308855</v>
      </c>
      <c r="F25" s="121">
        <v>2742849</v>
      </c>
      <c r="G25" s="121">
        <v>1119960.52</v>
      </c>
      <c r="H25" s="120">
        <v>0.4083</v>
      </c>
    </row>
    <row r="26" spans="1:8" x14ac:dyDescent="0.2">
      <c r="A26" s="127" t="s">
        <v>365</v>
      </c>
      <c r="B26" s="127" t="s">
        <v>364</v>
      </c>
      <c r="C26" s="125">
        <v>644437</v>
      </c>
      <c r="D26" s="126">
        <v>0</v>
      </c>
      <c r="E26" s="125">
        <v>254355</v>
      </c>
      <c r="F26" s="125">
        <v>898792</v>
      </c>
      <c r="G26" s="125">
        <v>487564</v>
      </c>
      <c r="H26" s="124">
        <v>0.54249999999999998</v>
      </c>
    </row>
    <row r="27" spans="1:8" x14ac:dyDescent="0.2">
      <c r="A27" s="123" t="s">
        <v>363</v>
      </c>
      <c r="B27" s="123" t="s">
        <v>362</v>
      </c>
      <c r="C27" s="122">
        <v>0</v>
      </c>
      <c r="D27" s="122">
        <v>0</v>
      </c>
      <c r="E27" s="121">
        <v>54500</v>
      </c>
      <c r="F27" s="121">
        <v>54500</v>
      </c>
      <c r="G27" s="121">
        <v>54494</v>
      </c>
      <c r="H27" s="120">
        <v>0.99990000000000001</v>
      </c>
    </row>
    <row r="28" spans="1:8" x14ac:dyDescent="0.2">
      <c r="A28" s="127" t="s">
        <v>359</v>
      </c>
      <c r="B28" s="127" t="s">
        <v>358</v>
      </c>
      <c r="C28" s="125">
        <v>1789557</v>
      </c>
      <c r="D28" s="126">
        <v>0</v>
      </c>
      <c r="E28" s="126">
        <v>0</v>
      </c>
      <c r="F28" s="125">
        <v>1789557</v>
      </c>
      <c r="G28" s="125">
        <v>577902.52</v>
      </c>
      <c r="H28" s="124">
        <v>0.32290000000000002</v>
      </c>
    </row>
    <row r="29" spans="1:8" x14ac:dyDescent="0.2">
      <c r="A29" s="123" t="s">
        <v>357</v>
      </c>
      <c r="B29" s="123" t="s">
        <v>356</v>
      </c>
      <c r="C29" s="121">
        <v>79256471</v>
      </c>
      <c r="D29" s="122">
        <v>0</v>
      </c>
      <c r="E29" s="121">
        <v>105149</v>
      </c>
      <c r="F29" s="121">
        <v>79361620</v>
      </c>
      <c r="G29" s="121">
        <v>66795592.880000003</v>
      </c>
      <c r="H29" s="120">
        <v>0.8417</v>
      </c>
    </row>
    <row r="30" spans="1:8" x14ac:dyDescent="0.2">
      <c r="A30" s="127" t="s">
        <v>355</v>
      </c>
      <c r="B30" s="127" t="s">
        <v>354</v>
      </c>
      <c r="C30" s="125">
        <v>1562417</v>
      </c>
      <c r="D30" s="126">
        <v>0</v>
      </c>
      <c r="E30" s="126">
        <v>0</v>
      </c>
      <c r="F30" s="125">
        <v>1562417</v>
      </c>
      <c r="G30" s="125">
        <v>988444</v>
      </c>
      <c r="H30" s="124">
        <v>0.63260000000000005</v>
      </c>
    </row>
    <row r="31" spans="1:8" x14ac:dyDescent="0.2">
      <c r="A31" s="123" t="s">
        <v>351</v>
      </c>
      <c r="B31" s="123" t="s">
        <v>350</v>
      </c>
      <c r="C31" s="121">
        <v>41854521</v>
      </c>
      <c r="D31" s="122">
        <v>0</v>
      </c>
      <c r="E31" s="121">
        <v>-69962</v>
      </c>
      <c r="F31" s="121">
        <v>41784559</v>
      </c>
      <c r="G31" s="121">
        <v>32826786.899999999</v>
      </c>
      <c r="H31" s="120">
        <v>0.78559999999999997</v>
      </c>
    </row>
    <row r="32" spans="1:8" x14ac:dyDescent="0.2">
      <c r="A32" s="127" t="s">
        <v>349</v>
      </c>
      <c r="B32" s="127" t="s">
        <v>348</v>
      </c>
      <c r="C32" s="125">
        <v>33621834</v>
      </c>
      <c r="D32" s="126">
        <v>0</v>
      </c>
      <c r="E32" s="125">
        <v>175111</v>
      </c>
      <c r="F32" s="125">
        <v>33796945</v>
      </c>
      <c r="G32" s="125">
        <v>31370520.98</v>
      </c>
      <c r="H32" s="124">
        <v>0.92820000000000003</v>
      </c>
    </row>
    <row r="33" spans="1:8" x14ac:dyDescent="0.2">
      <c r="A33" s="123" t="s">
        <v>347</v>
      </c>
      <c r="B33" s="123" t="s">
        <v>346</v>
      </c>
      <c r="C33" s="121">
        <v>2217699</v>
      </c>
      <c r="D33" s="122">
        <v>0</v>
      </c>
      <c r="E33" s="122">
        <v>0</v>
      </c>
      <c r="F33" s="121">
        <v>2217699</v>
      </c>
      <c r="G33" s="121">
        <v>1609841</v>
      </c>
      <c r="H33" s="120">
        <v>0.72589999999999999</v>
      </c>
    </row>
    <row r="34" spans="1:8" x14ac:dyDescent="0.2">
      <c r="A34" s="127" t="s">
        <v>345</v>
      </c>
      <c r="B34" s="127" t="s">
        <v>344</v>
      </c>
      <c r="C34" s="125">
        <v>81033236</v>
      </c>
      <c r="D34" s="126">
        <v>0</v>
      </c>
      <c r="E34" s="126">
        <v>0</v>
      </c>
      <c r="F34" s="125">
        <v>81033236</v>
      </c>
      <c r="G34" s="125">
        <v>66217269.719999999</v>
      </c>
      <c r="H34" s="124">
        <v>0.81720000000000004</v>
      </c>
    </row>
    <row r="35" spans="1:8" x14ac:dyDescent="0.2">
      <c r="A35" s="123" t="s">
        <v>343</v>
      </c>
      <c r="B35" s="123" t="s">
        <v>342</v>
      </c>
      <c r="C35" s="121">
        <v>44749699</v>
      </c>
      <c r="D35" s="122">
        <v>0</v>
      </c>
      <c r="E35" s="122">
        <v>0</v>
      </c>
      <c r="F35" s="121">
        <v>44749699</v>
      </c>
      <c r="G35" s="121">
        <v>36567745.43</v>
      </c>
      <c r="H35" s="120">
        <v>0.81720000000000004</v>
      </c>
    </row>
    <row r="36" spans="1:8" x14ac:dyDescent="0.2">
      <c r="A36" s="127" t="s">
        <v>341</v>
      </c>
      <c r="B36" s="127" t="s">
        <v>340</v>
      </c>
      <c r="C36" s="125">
        <v>2418902</v>
      </c>
      <c r="D36" s="126">
        <v>0</v>
      </c>
      <c r="E36" s="126">
        <v>0</v>
      </c>
      <c r="F36" s="125">
        <v>2418902</v>
      </c>
      <c r="G36" s="125">
        <v>1976634.54</v>
      </c>
      <c r="H36" s="124">
        <v>0.81720000000000004</v>
      </c>
    </row>
    <row r="37" spans="1:8" x14ac:dyDescent="0.2">
      <c r="A37" s="123" t="s">
        <v>339</v>
      </c>
      <c r="B37" s="123" t="s">
        <v>338</v>
      </c>
      <c r="C37" s="121">
        <v>7256707</v>
      </c>
      <c r="D37" s="122">
        <v>0</v>
      </c>
      <c r="E37" s="122">
        <v>0</v>
      </c>
      <c r="F37" s="121">
        <v>7256707</v>
      </c>
      <c r="G37" s="121">
        <v>5929905.8600000003</v>
      </c>
      <c r="H37" s="120">
        <v>0.81720000000000004</v>
      </c>
    </row>
    <row r="38" spans="1:8" x14ac:dyDescent="0.2">
      <c r="A38" s="127" t="s">
        <v>337</v>
      </c>
      <c r="B38" s="127" t="s">
        <v>336</v>
      </c>
      <c r="C38" s="125">
        <v>24189026</v>
      </c>
      <c r="D38" s="126">
        <v>0</v>
      </c>
      <c r="E38" s="126">
        <v>0</v>
      </c>
      <c r="F38" s="125">
        <v>24189026</v>
      </c>
      <c r="G38" s="125">
        <v>19766349.350000001</v>
      </c>
      <c r="H38" s="124">
        <v>0.81720000000000004</v>
      </c>
    </row>
    <row r="39" spans="1:8" x14ac:dyDescent="0.2">
      <c r="A39" s="123" t="s">
        <v>335</v>
      </c>
      <c r="B39" s="123" t="s">
        <v>334</v>
      </c>
      <c r="C39" s="121">
        <v>2418902</v>
      </c>
      <c r="D39" s="122">
        <v>0</v>
      </c>
      <c r="E39" s="122">
        <v>0</v>
      </c>
      <c r="F39" s="121">
        <v>2418902</v>
      </c>
      <c r="G39" s="121">
        <v>1976634.54</v>
      </c>
      <c r="H39" s="120">
        <v>0.81720000000000004</v>
      </c>
    </row>
    <row r="40" spans="1:8" x14ac:dyDescent="0.2">
      <c r="A40" s="127" t="s">
        <v>333</v>
      </c>
      <c r="B40" s="127" t="s">
        <v>332</v>
      </c>
      <c r="C40" s="125">
        <v>70535199</v>
      </c>
      <c r="D40" s="126">
        <v>0</v>
      </c>
      <c r="E40" s="125">
        <v>-414004</v>
      </c>
      <c r="F40" s="125">
        <v>70121195</v>
      </c>
      <c r="G40" s="125">
        <v>57191324.82</v>
      </c>
      <c r="H40" s="124">
        <v>0.81559999999999999</v>
      </c>
    </row>
    <row r="41" spans="1:8" x14ac:dyDescent="0.2">
      <c r="A41" s="123" t="s">
        <v>331</v>
      </c>
      <c r="B41" s="123" t="s">
        <v>330</v>
      </c>
      <c r="C41" s="121">
        <v>24576050</v>
      </c>
      <c r="D41" s="122">
        <v>0</v>
      </c>
      <c r="E41" s="122">
        <v>0</v>
      </c>
      <c r="F41" s="121">
        <v>24576050</v>
      </c>
      <c r="G41" s="121">
        <v>20629761.02</v>
      </c>
      <c r="H41" s="120">
        <v>0.83940000000000003</v>
      </c>
    </row>
    <row r="42" spans="1:8" x14ac:dyDescent="0.2">
      <c r="A42" s="127" t="s">
        <v>329</v>
      </c>
      <c r="B42" s="127" t="s">
        <v>328</v>
      </c>
      <c r="C42" s="125">
        <v>7256707</v>
      </c>
      <c r="D42" s="126">
        <v>0</v>
      </c>
      <c r="E42" s="125">
        <v>505996</v>
      </c>
      <c r="F42" s="125">
        <v>7762703</v>
      </c>
      <c r="G42" s="125">
        <v>6655121.5199999996</v>
      </c>
      <c r="H42" s="124">
        <v>0.85729999999999995</v>
      </c>
    </row>
    <row r="43" spans="1:8" x14ac:dyDescent="0.2">
      <c r="A43" s="123" t="s">
        <v>327</v>
      </c>
      <c r="B43" s="123" t="s">
        <v>326</v>
      </c>
      <c r="C43" s="121">
        <v>14513416</v>
      </c>
      <c r="D43" s="122">
        <v>0</v>
      </c>
      <c r="E43" s="122">
        <v>0</v>
      </c>
      <c r="F43" s="121">
        <v>14513416</v>
      </c>
      <c r="G43" s="121">
        <v>11134594.300000001</v>
      </c>
      <c r="H43" s="120">
        <v>0.76719999999999999</v>
      </c>
    </row>
    <row r="44" spans="1:8" x14ac:dyDescent="0.2">
      <c r="A44" s="127" t="s">
        <v>325</v>
      </c>
      <c r="B44" s="127" t="s">
        <v>324</v>
      </c>
      <c r="C44" s="125">
        <v>24189026</v>
      </c>
      <c r="D44" s="126">
        <v>0</v>
      </c>
      <c r="E44" s="125">
        <v>-920000</v>
      </c>
      <c r="F44" s="125">
        <v>23269026</v>
      </c>
      <c r="G44" s="125">
        <v>18771847.98</v>
      </c>
      <c r="H44" s="124">
        <v>0.80669999999999997</v>
      </c>
    </row>
    <row r="45" spans="1:8" x14ac:dyDescent="0.2">
      <c r="A45" s="123" t="s">
        <v>323</v>
      </c>
      <c r="B45" s="123" t="s">
        <v>34</v>
      </c>
      <c r="C45" s="121">
        <v>2072901107</v>
      </c>
      <c r="D45" s="122">
        <v>0</v>
      </c>
      <c r="E45" s="121">
        <v>-236683922</v>
      </c>
      <c r="F45" s="121">
        <v>1836217185</v>
      </c>
      <c r="G45" s="121">
        <v>1669781466.6700001</v>
      </c>
      <c r="H45" s="120">
        <v>0.90939999999999999</v>
      </c>
    </row>
    <row r="46" spans="1:8" x14ac:dyDescent="0.2">
      <c r="A46" s="127" t="s">
        <v>322</v>
      </c>
      <c r="B46" s="127" t="s">
        <v>321</v>
      </c>
      <c r="C46" s="125">
        <v>1553303090</v>
      </c>
      <c r="D46" s="126">
        <v>0</v>
      </c>
      <c r="E46" s="125">
        <v>4832933</v>
      </c>
      <c r="F46" s="125">
        <v>1558136023</v>
      </c>
      <c r="G46" s="125">
        <v>1463554681.6300001</v>
      </c>
      <c r="H46" s="124">
        <v>0.93930000000000002</v>
      </c>
    </row>
    <row r="47" spans="1:8" x14ac:dyDescent="0.2">
      <c r="A47" s="123" t="s">
        <v>320</v>
      </c>
      <c r="B47" s="123" t="s">
        <v>319</v>
      </c>
      <c r="C47" s="121">
        <v>65197527</v>
      </c>
      <c r="D47" s="122">
        <v>0</v>
      </c>
      <c r="E47" s="121">
        <v>-196200</v>
      </c>
      <c r="F47" s="121">
        <v>65001327</v>
      </c>
      <c r="G47" s="121">
        <v>58728781.890000001</v>
      </c>
      <c r="H47" s="120">
        <v>0.90349999999999997</v>
      </c>
    </row>
    <row r="48" spans="1:8" x14ac:dyDescent="0.2">
      <c r="A48" s="127" t="s">
        <v>318</v>
      </c>
      <c r="B48" s="127" t="s">
        <v>317</v>
      </c>
      <c r="C48" s="125">
        <v>1446072364</v>
      </c>
      <c r="D48" s="126">
        <v>0</v>
      </c>
      <c r="E48" s="125">
        <v>31902</v>
      </c>
      <c r="F48" s="125">
        <v>1446104266</v>
      </c>
      <c r="G48" s="125">
        <v>1364116021.3</v>
      </c>
      <c r="H48" s="124">
        <v>0.94330000000000003</v>
      </c>
    </row>
    <row r="49" spans="1:8" x14ac:dyDescent="0.2">
      <c r="A49" s="123" t="s">
        <v>316</v>
      </c>
      <c r="B49" s="123" t="s">
        <v>315</v>
      </c>
      <c r="C49" s="121">
        <v>42033199</v>
      </c>
      <c r="D49" s="122">
        <v>0</v>
      </c>
      <c r="E49" s="121">
        <v>4997231</v>
      </c>
      <c r="F49" s="121">
        <v>47030430</v>
      </c>
      <c r="G49" s="121">
        <v>40709878.439999998</v>
      </c>
      <c r="H49" s="120">
        <v>0.86560000000000004</v>
      </c>
    </row>
    <row r="50" spans="1:8" x14ac:dyDescent="0.2">
      <c r="A50" s="127" t="s">
        <v>312</v>
      </c>
      <c r="B50" s="127" t="s">
        <v>311</v>
      </c>
      <c r="C50" s="125">
        <v>24499879</v>
      </c>
      <c r="D50" s="126">
        <v>0</v>
      </c>
      <c r="E50" s="125">
        <v>3081</v>
      </c>
      <c r="F50" s="125">
        <v>24502960</v>
      </c>
      <c r="G50" s="125">
        <v>16328527.75</v>
      </c>
      <c r="H50" s="124">
        <v>0.66639999999999999</v>
      </c>
    </row>
    <row r="51" spans="1:8" x14ac:dyDescent="0.2">
      <c r="A51" s="123" t="s">
        <v>310</v>
      </c>
      <c r="B51" s="123" t="s">
        <v>309</v>
      </c>
      <c r="C51" s="121">
        <v>1473016</v>
      </c>
      <c r="D51" s="122">
        <v>0</v>
      </c>
      <c r="E51" s="122">
        <v>0</v>
      </c>
      <c r="F51" s="121">
        <v>1473016</v>
      </c>
      <c r="G51" s="121">
        <v>286530.65999999997</v>
      </c>
      <c r="H51" s="120">
        <v>0.19450000000000001</v>
      </c>
    </row>
    <row r="52" spans="1:8" x14ac:dyDescent="0.2">
      <c r="A52" s="127" t="s">
        <v>308</v>
      </c>
      <c r="B52" s="127" t="s">
        <v>307</v>
      </c>
      <c r="C52" s="125">
        <v>16351134</v>
      </c>
      <c r="D52" s="126">
        <v>0</v>
      </c>
      <c r="E52" s="126">
        <v>0</v>
      </c>
      <c r="F52" s="125">
        <v>16351134</v>
      </c>
      <c r="G52" s="125">
        <v>13337355.35</v>
      </c>
      <c r="H52" s="124">
        <v>0.81569999999999998</v>
      </c>
    </row>
    <row r="53" spans="1:8" x14ac:dyDescent="0.2">
      <c r="A53" s="123" t="s">
        <v>397</v>
      </c>
      <c r="B53" s="123" t="s">
        <v>398</v>
      </c>
      <c r="C53" s="121">
        <v>19719</v>
      </c>
      <c r="D53" s="122">
        <v>0</v>
      </c>
      <c r="E53" s="121">
        <v>3081</v>
      </c>
      <c r="F53" s="121">
        <v>22800</v>
      </c>
      <c r="G53" s="121">
        <v>5129</v>
      </c>
      <c r="H53" s="120">
        <v>0.22500000000000001</v>
      </c>
    </row>
    <row r="54" spans="1:8" x14ac:dyDescent="0.2">
      <c r="A54" s="127" t="s">
        <v>306</v>
      </c>
      <c r="B54" s="127" t="s">
        <v>305</v>
      </c>
      <c r="C54" s="125">
        <v>6616010</v>
      </c>
      <c r="D54" s="126">
        <v>0</v>
      </c>
      <c r="E54" s="126">
        <v>0</v>
      </c>
      <c r="F54" s="125">
        <v>6616010</v>
      </c>
      <c r="G54" s="125">
        <v>2688234.5</v>
      </c>
      <c r="H54" s="124">
        <v>0.40629999999999999</v>
      </c>
    </row>
    <row r="55" spans="1:8" x14ac:dyDescent="0.2">
      <c r="A55" s="123" t="s">
        <v>304</v>
      </c>
      <c r="B55" s="123" t="s">
        <v>303</v>
      </c>
      <c r="C55" s="121">
        <v>40000</v>
      </c>
      <c r="D55" s="122">
        <v>0</v>
      </c>
      <c r="E55" s="122">
        <v>0</v>
      </c>
      <c r="F55" s="121">
        <v>40000</v>
      </c>
      <c r="G55" s="121">
        <v>11278.24</v>
      </c>
      <c r="H55" s="120">
        <v>0.28199999999999997</v>
      </c>
    </row>
    <row r="56" spans="1:8" x14ac:dyDescent="0.2">
      <c r="A56" s="127" t="s">
        <v>302</v>
      </c>
      <c r="B56" s="127" t="s">
        <v>301</v>
      </c>
      <c r="C56" s="125">
        <v>20080406</v>
      </c>
      <c r="D56" s="126">
        <v>0</v>
      </c>
      <c r="E56" s="125">
        <v>3417687</v>
      </c>
      <c r="F56" s="125">
        <v>23498093</v>
      </c>
      <c r="G56" s="125">
        <v>14627527.140000001</v>
      </c>
      <c r="H56" s="124">
        <v>0.62250000000000005</v>
      </c>
    </row>
    <row r="57" spans="1:8" x14ac:dyDescent="0.2">
      <c r="A57" s="123" t="s">
        <v>300</v>
      </c>
      <c r="B57" s="123" t="s">
        <v>299</v>
      </c>
      <c r="C57" s="121">
        <v>1191977</v>
      </c>
      <c r="D57" s="122">
        <v>0</v>
      </c>
      <c r="E57" s="121">
        <v>450000</v>
      </c>
      <c r="F57" s="121">
        <v>1641977</v>
      </c>
      <c r="G57" s="121">
        <v>526430.4</v>
      </c>
      <c r="H57" s="120">
        <v>0.3206</v>
      </c>
    </row>
    <row r="58" spans="1:8" x14ac:dyDescent="0.2">
      <c r="A58" s="127" t="s">
        <v>298</v>
      </c>
      <c r="B58" s="127" t="s">
        <v>297</v>
      </c>
      <c r="C58" s="125">
        <v>2433147</v>
      </c>
      <c r="D58" s="126">
        <v>0</v>
      </c>
      <c r="E58" s="125">
        <v>68282</v>
      </c>
      <c r="F58" s="125">
        <v>2501429</v>
      </c>
      <c r="G58" s="125">
        <v>545582.54</v>
      </c>
      <c r="H58" s="124">
        <v>0.21809999999999999</v>
      </c>
    </row>
    <row r="59" spans="1:8" x14ac:dyDescent="0.2">
      <c r="A59" s="123" t="s">
        <v>296</v>
      </c>
      <c r="B59" s="123" t="s">
        <v>295</v>
      </c>
      <c r="C59" s="121">
        <v>4851196</v>
      </c>
      <c r="D59" s="122">
        <v>0</v>
      </c>
      <c r="E59" s="122">
        <v>0</v>
      </c>
      <c r="F59" s="121">
        <v>4851196</v>
      </c>
      <c r="G59" s="121">
        <v>1241027.73</v>
      </c>
      <c r="H59" s="120">
        <v>0.25580000000000003</v>
      </c>
    </row>
    <row r="60" spans="1:8" x14ac:dyDescent="0.2">
      <c r="A60" s="127" t="s">
        <v>399</v>
      </c>
      <c r="B60" s="127" t="s">
        <v>400</v>
      </c>
      <c r="C60" s="125">
        <v>11604086</v>
      </c>
      <c r="D60" s="126">
        <v>0</v>
      </c>
      <c r="E60" s="125">
        <v>2899405</v>
      </c>
      <c r="F60" s="125">
        <v>14503491</v>
      </c>
      <c r="G60" s="125">
        <v>12314486.470000001</v>
      </c>
      <c r="H60" s="124">
        <v>0.84909999999999997</v>
      </c>
    </row>
    <row r="61" spans="1:8" x14ac:dyDescent="0.2">
      <c r="A61" s="123" t="s">
        <v>294</v>
      </c>
      <c r="B61" s="123" t="s">
        <v>293</v>
      </c>
      <c r="C61" s="121">
        <v>314288414</v>
      </c>
      <c r="D61" s="122">
        <v>0</v>
      </c>
      <c r="E61" s="121">
        <v>-173241791</v>
      </c>
      <c r="F61" s="121">
        <v>141046623</v>
      </c>
      <c r="G61" s="121">
        <v>112026392.29000001</v>
      </c>
      <c r="H61" s="120">
        <v>0.79430000000000001</v>
      </c>
    </row>
    <row r="62" spans="1:8" x14ac:dyDescent="0.2">
      <c r="A62" s="127" t="s">
        <v>444</v>
      </c>
      <c r="B62" s="127" t="s">
        <v>445</v>
      </c>
      <c r="C62" s="125">
        <v>2634</v>
      </c>
      <c r="D62" s="126">
        <v>0</v>
      </c>
      <c r="E62" s="126">
        <v>0</v>
      </c>
      <c r="F62" s="125">
        <v>2634</v>
      </c>
      <c r="G62" s="125">
        <v>1454.32</v>
      </c>
      <c r="H62" s="124">
        <v>0.55210000000000004</v>
      </c>
    </row>
    <row r="63" spans="1:8" x14ac:dyDescent="0.2">
      <c r="A63" s="123" t="s">
        <v>401</v>
      </c>
      <c r="B63" s="123" t="s">
        <v>402</v>
      </c>
      <c r="C63" s="121">
        <v>3356897</v>
      </c>
      <c r="D63" s="122">
        <v>0</v>
      </c>
      <c r="E63" s="121">
        <v>-1581435</v>
      </c>
      <c r="F63" s="121">
        <v>1775462</v>
      </c>
      <c r="G63" s="122">
        <v>0</v>
      </c>
      <c r="H63" s="122" t="s">
        <v>192</v>
      </c>
    </row>
    <row r="64" spans="1:8" x14ac:dyDescent="0.2">
      <c r="A64" s="127" t="s">
        <v>292</v>
      </c>
      <c r="B64" s="127" t="s">
        <v>291</v>
      </c>
      <c r="C64" s="125">
        <v>230685093</v>
      </c>
      <c r="D64" s="126">
        <v>0</v>
      </c>
      <c r="E64" s="125">
        <v>-165725093</v>
      </c>
      <c r="F64" s="125">
        <v>64960000</v>
      </c>
      <c r="G64" s="125">
        <v>63555689.939999998</v>
      </c>
      <c r="H64" s="124">
        <v>0.97840000000000005</v>
      </c>
    </row>
    <row r="65" spans="1:8" x14ac:dyDescent="0.2">
      <c r="A65" s="123" t="s">
        <v>290</v>
      </c>
      <c r="B65" s="123" t="s">
        <v>289</v>
      </c>
      <c r="C65" s="121">
        <v>17879030</v>
      </c>
      <c r="D65" s="122">
        <v>0</v>
      </c>
      <c r="E65" s="121">
        <v>-1172728</v>
      </c>
      <c r="F65" s="121">
        <v>16706302</v>
      </c>
      <c r="G65" s="121">
        <v>2010309.27</v>
      </c>
      <c r="H65" s="120">
        <v>0.1203</v>
      </c>
    </row>
    <row r="66" spans="1:8" x14ac:dyDescent="0.2">
      <c r="A66" s="127" t="s">
        <v>288</v>
      </c>
      <c r="B66" s="127" t="s">
        <v>287</v>
      </c>
      <c r="C66" s="125">
        <v>329223</v>
      </c>
      <c r="D66" s="126">
        <v>0</v>
      </c>
      <c r="E66" s="126">
        <v>0</v>
      </c>
      <c r="F66" s="125">
        <v>329223</v>
      </c>
      <c r="G66" s="126">
        <v>0</v>
      </c>
      <c r="H66" s="126" t="s">
        <v>192</v>
      </c>
    </row>
    <row r="67" spans="1:8" x14ac:dyDescent="0.2">
      <c r="A67" s="123" t="s">
        <v>286</v>
      </c>
      <c r="B67" s="123" t="s">
        <v>285</v>
      </c>
      <c r="C67" s="121">
        <v>3940901</v>
      </c>
      <c r="D67" s="122">
        <v>0</v>
      </c>
      <c r="E67" s="121">
        <v>-2173</v>
      </c>
      <c r="F67" s="121">
        <v>3938728</v>
      </c>
      <c r="G67" s="121">
        <v>3260397.62</v>
      </c>
      <c r="H67" s="120">
        <v>0.82779999999999998</v>
      </c>
    </row>
    <row r="68" spans="1:8" x14ac:dyDescent="0.2">
      <c r="A68" s="127" t="s">
        <v>284</v>
      </c>
      <c r="B68" s="127" t="s">
        <v>283</v>
      </c>
      <c r="C68" s="125">
        <v>58094636</v>
      </c>
      <c r="D68" s="126">
        <v>0</v>
      </c>
      <c r="E68" s="125">
        <v>-4760362</v>
      </c>
      <c r="F68" s="125">
        <v>53334274</v>
      </c>
      <c r="G68" s="125">
        <v>43198541.140000001</v>
      </c>
      <c r="H68" s="124">
        <v>0.81</v>
      </c>
    </row>
    <row r="69" spans="1:8" x14ac:dyDescent="0.2">
      <c r="A69" s="123" t="s">
        <v>282</v>
      </c>
      <c r="B69" s="123" t="s">
        <v>281</v>
      </c>
      <c r="C69" s="121">
        <v>30546355</v>
      </c>
      <c r="D69" s="122">
        <v>0</v>
      </c>
      <c r="E69" s="121">
        <v>-28184540</v>
      </c>
      <c r="F69" s="121">
        <v>2361815</v>
      </c>
      <c r="G69" s="121">
        <v>628360.28</v>
      </c>
      <c r="H69" s="120">
        <v>0.26600000000000001</v>
      </c>
    </row>
    <row r="70" spans="1:8" x14ac:dyDescent="0.2">
      <c r="A70" s="127" t="s">
        <v>280</v>
      </c>
      <c r="B70" s="127" t="s">
        <v>279</v>
      </c>
      <c r="C70" s="125">
        <v>1903175</v>
      </c>
      <c r="D70" s="126">
        <v>0</v>
      </c>
      <c r="E70" s="125">
        <v>-1534725</v>
      </c>
      <c r="F70" s="125">
        <v>368450</v>
      </c>
      <c r="G70" s="125">
        <v>73019.070000000007</v>
      </c>
      <c r="H70" s="124">
        <v>0.19819999999999999</v>
      </c>
    </row>
    <row r="71" spans="1:8" x14ac:dyDescent="0.2">
      <c r="A71" s="123" t="s">
        <v>278</v>
      </c>
      <c r="B71" s="123" t="s">
        <v>277</v>
      </c>
      <c r="C71" s="121">
        <v>6577110</v>
      </c>
      <c r="D71" s="122">
        <v>0</v>
      </c>
      <c r="E71" s="121">
        <v>-4894318</v>
      </c>
      <c r="F71" s="121">
        <v>1682792</v>
      </c>
      <c r="G71" s="121">
        <v>244769.47</v>
      </c>
      <c r="H71" s="120">
        <v>0.14549999999999999</v>
      </c>
    </row>
    <row r="72" spans="1:8" x14ac:dyDescent="0.2">
      <c r="A72" s="127" t="s">
        <v>276</v>
      </c>
      <c r="B72" s="127" t="s">
        <v>275</v>
      </c>
      <c r="C72" s="125">
        <v>11670717</v>
      </c>
      <c r="D72" s="126">
        <v>0</v>
      </c>
      <c r="E72" s="125">
        <v>-11435106</v>
      </c>
      <c r="F72" s="125">
        <v>235611</v>
      </c>
      <c r="G72" s="125">
        <v>235609.74</v>
      </c>
      <c r="H72" s="124">
        <v>1</v>
      </c>
    </row>
    <row r="73" spans="1:8" x14ac:dyDescent="0.2">
      <c r="A73" s="123" t="s">
        <v>274</v>
      </c>
      <c r="B73" s="123" t="s">
        <v>273</v>
      </c>
      <c r="C73" s="121">
        <v>10395353</v>
      </c>
      <c r="D73" s="122">
        <v>0</v>
      </c>
      <c r="E73" s="121">
        <v>-10320391</v>
      </c>
      <c r="F73" s="121">
        <v>74962</v>
      </c>
      <c r="G73" s="121">
        <v>74962</v>
      </c>
      <c r="H73" s="120">
        <v>1</v>
      </c>
    </row>
    <row r="74" spans="1:8" x14ac:dyDescent="0.2">
      <c r="A74" s="127" t="s">
        <v>272</v>
      </c>
      <c r="B74" s="127" t="s">
        <v>271</v>
      </c>
      <c r="C74" s="125">
        <v>4733284</v>
      </c>
      <c r="D74" s="126">
        <v>0</v>
      </c>
      <c r="E74" s="126">
        <v>0</v>
      </c>
      <c r="F74" s="125">
        <v>4733284</v>
      </c>
      <c r="G74" s="125">
        <v>2791508.4</v>
      </c>
      <c r="H74" s="124">
        <v>0.58979999999999999</v>
      </c>
    </row>
    <row r="75" spans="1:8" x14ac:dyDescent="0.2">
      <c r="A75" s="123" t="s">
        <v>270</v>
      </c>
      <c r="B75" s="123" t="s">
        <v>269</v>
      </c>
      <c r="C75" s="121">
        <v>4733284</v>
      </c>
      <c r="D75" s="122">
        <v>0</v>
      </c>
      <c r="E75" s="122">
        <v>0</v>
      </c>
      <c r="F75" s="121">
        <v>4733284</v>
      </c>
      <c r="G75" s="121">
        <v>2791508.4</v>
      </c>
      <c r="H75" s="120">
        <v>0.58979999999999999</v>
      </c>
    </row>
    <row r="76" spans="1:8" x14ac:dyDescent="0.2">
      <c r="A76" s="127" t="s">
        <v>268</v>
      </c>
      <c r="B76" s="127" t="s">
        <v>267</v>
      </c>
      <c r="C76" s="125">
        <v>12566804</v>
      </c>
      <c r="D76" s="126">
        <v>0</v>
      </c>
      <c r="E76" s="125">
        <v>-11988618</v>
      </c>
      <c r="F76" s="125">
        <v>578186</v>
      </c>
      <c r="G76" s="125">
        <v>490121</v>
      </c>
      <c r="H76" s="124">
        <v>0.84770000000000001</v>
      </c>
    </row>
    <row r="77" spans="1:8" x14ac:dyDescent="0.2">
      <c r="A77" s="123" t="s">
        <v>266</v>
      </c>
      <c r="B77" s="123" t="s">
        <v>265</v>
      </c>
      <c r="C77" s="121">
        <v>12136640</v>
      </c>
      <c r="D77" s="122">
        <v>0</v>
      </c>
      <c r="E77" s="121">
        <v>-11566902</v>
      </c>
      <c r="F77" s="121">
        <v>569738</v>
      </c>
      <c r="G77" s="121">
        <v>490121</v>
      </c>
      <c r="H77" s="120">
        <v>0.86029999999999995</v>
      </c>
    </row>
    <row r="78" spans="1:8" x14ac:dyDescent="0.2">
      <c r="A78" s="127" t="s">
        <v>403</v>
      </c>
      <c r="B78" s="127" t="s">
        <v>404</v>
      </c>
      <c r="C78" s="125">
        <v>421716</v>
      </c>
      <c r="D78" s="126">
        <v>0</v>
      </c>
      <c r="E78" s="125">
        <v>-421716</v>
      </c>
      <c r="F78" s="126">
        <v>0</v>
      </c>
      <c r="G78" s="126">
        <v>0</v>
      </c>
      <c r="H78" s="126" t="s">
        <v>192</v>
      </c>
    </row>
    <row r="79" spans="1:8" x14ac:dyDescent="0.2">
      <c r="A79" s="123" t="s">
        <v>405</v>
      </c>
      <c r="B79" s="123" t="s">
        <v>406</v>
      </c>
      <c r="C79" s="121">
        <v>8448</v>
      </c>
      <c r="D79" s="122">
        <v>0</v>
      </c>
      <c r="E79" s="122">
        <v>0</v>
      </c>
      <c r="F79" s="121">
        <v>8448</v>
      </c>
      <c r="G79" s="122">
        <v>0</v>
      </c>
      <c r="H79" s="122" t="s">
        <v>192</v>
      </c>
    </row>
    <row r="80" spans="1:8" x14ac:dyDescent="0.2">
      <c r="A80" s="127" t="s">
        <v>264</v>
      </c>
      <c r="B80" s="127" t="s">
        <v>263</v>
      </c>
      <c r="C80" s="125">
        <v>108824027</v>
      </c>
      <c r="D80" s="126">
        <v>0</v>
      </c>
      <c r="E80" s="125">
        <v>-28462763</v>
      </c>
      <c r="F80" s="125">
        <v>80361264</v>
      </c>
      <c r="G80" s="125">
        <v>58558258.619999997</v>
      </c>
      <c r="H80" s="124">
        <v>0.72870000000000001</v>
      </c>
    </row>
    <row r="81" spans="1:8" x14ac:dyDescent="0.2">
      <c r="A81" s="123" t="s">
        <v>262</v>
      </c>
      <c r="B81" s="123" t="s">
        <v>261</v>
      </c>
      <c r="C81" s="121">
        <v>12543641</v>
      </c>
      <c r="D81" s="122">
        <v>0</v>
      </c>
      <c r="E81" s="121">
        <v>-34983</v>
      </c>
      <c r="F81" s="121">
        <v>12508658</v>
      </c>
      <c r="G81" s="121">
        <v>7526672.3200000003</v>
      </c>
      <c r="H81" s="120">
        <v>0.60170000000000001</v>
      </c>
    </row>
    <row r="82" spans="1:8" x14ac:dyDescent="0.2">
      <c r="A82" s="127" t="s">
        <v>260</v>
      </c>
      <c r="B82" s="127" t="s">
        <v>259</v>
      </c>
      <c r="C82" s="125">
        <v>371861</v>
      </c>
      <c r="D82" s="126">
        <v>0</v>
      </c>
      <c r="E82" s="126">
        <v>0</v>
      </c>
      <c r="F82" s="125">
        <v>371861</v>
      </c>
      <c r="G82" s="125">
        <v>85247.78</v>
      </c>
      <c r="H82" s="124">
        <v>0.22919999999999999</v>
      </c>
    </row>
    <row r="83" spans="1:8" x14ac:dyDescent="0.2">
      <c r="A83" s="123" t="s">
        <v>258</v>
      </c>
      <c r="B83" s="123" t="s">
        <v>257</v>
      </c>
      <c r="C83" s="121">
        <v>1682101</v>
      </c>
      <c r="D83" s="122">
        <v>0</v>
      </c>
      <c r="E83" s="122">
        <v>0</v>
      </c>
      <c r="F83" s="121">
        <v>1682101</v>
      </c>
      <c r="G83" s="121">
        <v>1093341.5900000001</v>
      </c>
      <c r="H83" s="120">
        <v>0.65</v>
      </c>
    </row>
    <row r="84" spans="1:8" x14ac:dyDescent="0.2">
      <c r="A84" s="127" t="s">
        <v>256</v>
      </c>
      <c r="B84" s="127" t="s">
        <v>255</v>
      </c>
      <c r="C84" s="125">
        <v>29971349</v>
      </c>
      <c r="D84" s="126">
        <v>0</v>
      </c>
      <c r="E84" s="125">
        <v>-3355583</v>
      </c>
      <c r="F84" s="125">
        <v>26615766</v>
      </c>
      <c r="G84" s="125">
        <v>11354125.470000001</v>
      </c>
      <c r="H84" s="124">
        <v>0.42659999999999998</v>
      </c>
    </row>
    <row r="85" spans="1:8" x14ac:dyDescent="0.2">
      <c r="A85" s="123" t="s">
        <v>254</v>
      </c>
      <c r="B85" s="123" t="s">
        <v>253</v>
      </c>
      <c r="C85" s="121">
        <v>64255075</v>
      </c>
      <c r="D85" s="122">
        <v>0</v>
      </c>
      <c r="E85" s="121">
        <v>-25072197</v>
      </c>
      <c r="F85" s="121">
        <v>39182878</v>
      </c>
      <c r="G85" s="121">
        <v>38498871.460000001</v>
      </c>
      <c r="H85" s="120">
        <v>0.98250000000000004</v>
      </c>
    </row>
    <row r="86" spans="1:8" x14ac:dyDescent="0.2">
      <c r="A86" s="127" t="s">
        <v>252</v>
      </c>
      <c r="B86" s="127" t="s">
        <v>251</v>
      </c>
      <c r="C86" s="125">
        <v>2693538</v>
      </c>
      <c r="D86" s="126">
        <v>0</v>
      </c>
      <c r="E86" s="125">
        <v>-1716601</v>
      </c>
      <c r="F86" s="125">
        <v>976937</v>
      </c>
      <c r="G86" s="125">
        <v>776089.56</v>
      </c>
      <c r="H86" s="124">
        <v>0.7944</v>
      </c>
    </row>
    <row r="87" spans="1:8" x14ac:dyDescent="0.2">
      <c r="A87" s="123" t="s">
        <v>250</v>
      </c>
      <c r="B87" s="123" t="s">
        <v>249</v>
      </c>
      <c r="C87" s="121">
        <v>850000</v>
      </c>
      <c r="D87" s="122">
        <v>0</v>
      </c>
      <c r="E87" s="121">
        <v>-229963</v>
      </c>
      <c r="F87" s="121">
        <v>620037</v>
      </c>
      <c r="G87" s="121">
        <v>620036.56000000006</v>
      </c>
      <c r="H87" s="120">
        <v>1</v>
      </c>
    </row>
    <row r="88" spans="1:8" x14ac:dyDescent="0.2">
      <c r="A88" s="127" t="s">
        <v>248</v>
      </c>
      <c r="B88" s="127" t="s">
        <v>247</v>
      </c>
      <c r="C88" s="125">
        <v>1843538</v>
      </c>
      <c r="D88" s="126">
        <v>0</v>
      </c>
      <c r="E88" s="125">
        <v>-1486638</v>
      </c>
      <c r="F88" s="125">
        <v>356900</v>
      </c>
      <c r="G88" s="125">
        <v>156053</v>
      </c>
      <c r="H88" s="124">
        <v>0.43719999999999998</v>
      </c>
    </row>
    <row r="89" spans="1:8" x14ac:dyDescent="0.2">
      <c r="A89" s="123" t="s">
        <v>246</v>
      </c>
      <c r="B89" s="123" t="s">
        <v>245</v>
      </c>
      <c r="C89" s="121">
        <v>1365310</v>
      </c>
      <c r="D89" s="122">
        <v>0</v>
      </c>
      <c r="E89" s="121">
        <v>-1343310</v>
      </c>
      <c r="F89" s="121">
        <v>22000</v>
      </c>
      <c r="G89" s="122">
        <v>0</v>
      </c>
      <c r="H89" s="122" t="s">
        <v>192</v>
      </c>
    </row>
    <row r="90" spans="1:8" x14ac:dyDescent="0.2">
      <c r="A90" s="127" t="s">
        <v>439</v>
      </c>
      <c r="B90" s="127" t="s">
        <v>438</v>
      </c>
      <c r="C90" s="126">
        <v>0</v>
      </c>
      <c r="D90" s="126">
        <v>0</v>
      </c>
      <c r="E90" s="125">
        <v>22000</v>
      </c>
      <c r="F90" s="125">
        <v>22000</v>
      </c>
      <c r="G90" s="126">
        <v>0</v>
      </c>
      <c r="H90" s="126" t="s">
        <v>192</v>
      </c>
    </row>
    <row r="91" spans="1:8" x14ac:dyDescent="0.2">
      <c r="A91" s="123" t="s">
        <v>244</v>
      </c>
      <c r="B91" s="123" t="s">
        <v>243</v>
      </c>
      <c r="C91" s="121">
        <v>1365310</v>
      </c>
      <c r="D91" s="122">
        <v>0</v>
      </c>
      <c r="E91" s="121">
        <v>-1365310</v>
      </c>
      <c r="F91" s="122">
        <v>0</v>
      </c>
      <c r="G91" s="122">
        <v>0</v>
      </c>
      <c r="H91" s="122" t="s">
        <v>192</v>
      </c>
    </row>
    <row r="92" spans="1:8" x14ac:dyDescent="0.2">
      <c r="A92" s="127" t="s">
        <v>242</v>
      </c>
      <c r="B92" s="127" t="s">
        <v>35</v>
      </c>
      <c r="C92" s="125">
        <v>7767587</v>
      </c>
      <c r="D92" s="126">
        <v>0</v>
      </c>
      <c r="E92" s="125">
        <v>-519531</v>
      </c>
      <c r="F92" s="125">
        <v>7248056</v>
      </c>
      <c r="G92" s="125">
        <v>1429918.66</v>
      </c>
      <c r="H92" s="124">
        <v>0.1973</v>
      </c>
    </row>
    <row r="93" spans="1:8" x14ac:dyDescent="0.2">
      <c r="A93" s="123" t="s">
        <v>241</v>
      </c>
      <c r="B93" s="123" t="s">
        <v>240</v>
      </c>
      <c r="C93" s="121">
        <v>4608738</v>
      </c>
      <c r="D93" s="122">
        <v>0</v>
      </c>
      <c r="E93" s="121">
        <v>-585848</v>
      </c>
      <c r="F93" s="121">
        <v>4022890</v>
      </c>
      <c r="G93" s="121">
        <v>414801.18</v>
      </c>
      <c r="H93" s="120">
        <v>0.1031</v>
      </c>
    </row>
    <row r="94" spans="1:8" x14ac:dyDescent="0.2">
      <c r="A94" s="127" t="s">
        <v>239</v>
      </c>
      <c r="B94" s="127" t="s">
        <v>238</v>
      </c>
      <c r="C94" s="125">
        <v>4579900</v>
      </c>
      <c r="D94" s="126">
        <v>0</v>
      </c>
      <c r="E94" s="125">
        <v>-585000</v>
      </c>
      <c r="F94" s="125">
        <v>3994900</v>
      </c>
      <c r="G94" s="125">
        <v>414801.18</v>
      </c>
      <c r="H94" s="124">
        <v>0.1038</v>
      </c>
    </row>
    <row r="95" spans="1:8" x14ac:dyDescent="0.2">
      <c r="A95" s="123" t="s">
        <v>407</v>
      </c>
      <c r="B95" s="123" t="s">
        <v>408</v>
      </c>
      <c r="C95" s="122">
        <v>848</v>
      </c>
      <c r="D95" s="122">
        <v>0</v>
      </c>
      <c r="E95" s="122">
        <v>-848</v>
      </c>
      <c r="F95" s="122">
        <v>0</v>
      </c>
      <c r="G95" s="122">
        <v>0</v>
      </c>
      <c r="H95" s="122" t="s">
        <v>192</v>
      </c>
    </row>
    <row r="96" spans="1:8" x14ac:dyDescent="0.2">
      <c r="A96" s="127" t="s">
        <v>237</v>
      </c>
      <c r="B96" s="127" t="s">
        <v>236</v>
      </c>
      <c r="C96" s="125">
        <v>27990</v>
      </c>
      <c r="D96" s="126">
        <v>0</v>
      </c>
      <c r="E96" s="126">
        <v>0</v>
      </c>
      <c r="F96" s="125">
        <v>27990</v>
      </c>
      <c r="G96" s="126">
        <v>0</v>
      </c>
      <c r="H96" s="126" t="s">
        <v>192</v>
      </c>
    </row>
    <row r="97" spans="1:8" x14ac:dyDescent="0.2">
      <c r="A97" s="123" t="s">
        <v>235</v>
      </c>
      <c r="B97" s="123" t="s">
        <v>234</v>
      </c>
      <c r="C97" s="121">
        <v>266818</v>
      </c>
      <c r="D97" s="122">
        <v>0</v>
      </c>
      <c r="E97" s="121">
        <v>-46278</v>
      </c>
      <c r="F97" s="121">
        <v>220540</v>
      </c>
      <c r="G97" s="121">
        <v>49461.11</v>
      </c>
      <c r="H97" s="120">
        <v>0.2243</v>
      </c>
    </row>
    <row r="98" spans="1:8" x14ac:dyDescent="0.2">
      <c r="A98" s="127" t="s">
        <v>233</v>
      </c>
      <c r="B98" s="127" t="s">
        <v>232</v>
      </c>
      <c r="C98" s="125">
        <v>266818</v>
      </c>
      <c r="D98" s="126">
        <v>0</v>
      </c>
      <c r="E98" s="125">
        <v>-46278</v>
      </c>
      <c r="F98" s="125">
        <v>220540</v>
      </c>
      <c r="G98" s="125">
        <v>49461.11</v>
      </c>
      <c r="H98" s="124">
        <v>0.2243</v>
      </c>
    </row>
    <row r="99" spans="1:8" x14ac:dyDescent="0.2">
      <c r="A99" s="123" t="s">
        <v>231</v>
      </c>
      <c r="B99" s="123" t="s">
        <v>230</v>
      </c>
      <c r="C99" s="121">
        <v>829300</v>
      </c>
      <c r="D99" s="122">
        <v>0</v>
      </c>
      <c r="E99" s="121">
        <v>-5607</v>
      </c>
      <c r="F99" s="121">
        <v>823693</v>
      </c>
      <c r="G99" s="121">
        <v>2399</v>
      </c>
      <c r="H99" s="120">
        <v>2.8999999999999998E-3</v>
      </c>
    </row>
    <row r="100" spans="1:8" x14ac:dyDescent="0.2">
      <c r="A100" s="127" t="s">
        <v>229</v>
      </c>
      <c r="B100" s="127" t="s">
        <v>228</v>
      </c>
      <c r="C100" s="125">
        <v>829300</v>
      </c>
      <c r="D100" s="126">
        <v>0</v>
      </c>
      <c r="E100" s="125">
        <v>-5607</v>
      </c>
      <c r="F100" s="125">
        <v>823693</v>
      </c>
      <c r="G100" s="125">
        <v>2399</v>
      </c>
      <c r="H100" s="124">
        <v>2.8999999999999998E-3</v>
      </c>
    </row>
    <row r="101" spans="1:8" x14ac:dyDescent="0.2">
      <c r="A101" s="123" t="s">
        <v>227</v>
      </c>
      <c r="B101" s="123" t="s">
        <v>226</v>
      </c>
      <c r="C101" s="121">
        <v>628586</v>
      </c>
      <c r="D101" s="122">
        <v>0</v>
      </c>
      <c r="E101" s="121">
        <v>76024</v>
      </c>
      <c r="F101" s="121">
        <v>704610</v>
      </c>
      <c r="G101" s="121">
        <v>389439.14</v>
      </c>
      <c r="H101" s="120">
        <v>0.55269999999999997</v>
      </c>
    </row>
    <row r="102" spans="1:8" x14ac:dyDescent="0.2">
      <c r="A102" s="127" t="s">
        <v>409</v>
      </c>
      <c r="B102" s="127" t="s">
        <v>410</v>
      </c>
      <c r="C102" s="125">
        <v>1764</v>
      </c>
      <c r="D102" s="126">
        <v>0</v>
      </c>
      <c r="E102" s="126">
        <v>0</v>
      </c>
      <c r="F102" s="125">
        <v>1764</v>
      </c>
      <c r="G102" s="125">
        <v>1413</v>
      </c>
      <c r="H102" s="124">
        <v>0.80100000000000005</v>
      </c>
    </row>
    <row r="103" spans="1:8" x14ac:dyDescent="0.2">
      <c r="A103" s="123" t="s">
        <v>225</v>
      </c>
      <c r="B103" s="123" t="s">
        <v>224</v>
      </c>
      <c r="C103" s="121">
        <v>626822</v>
      </c>
      <c r="D103" s="122">
        <v>0</v>
      </c>
      <c r="E103" s="121">
        <v>76024</v>
      </c>
      <c r="F103" s="121">
        <v>702846</v>
      </c>
      <c r="G103" s="121">
        <v>388026.14</v>
      </c>
      <c r="H103" s="120">
        <v>0.55210000000000004</v>
      </c>
    </row>
    <row r="104" spans="1:8" x14ac:dyDescent="0.2">
      <c r="A104" s="127" t="s">
        <v>223</v>
      </c>
      <c r="B104" s="127" t="s">
        <v>222</v>
      </c>
      <c r="C104" s="125">
        <v>1434145</v>
      </c>
      <c r="D104" s="126">
        <v>0</v>
      </c>
      <c r="E104" s="125">
        <v>42178</v>
      </c>
      <c r="F104" s="125">
        <v>1476323</v>
      </c>
      <c r="G104" s="125">
        <v>573818.23</v>
      </c>
      <c r="H104" s="124">
        <v>0.38869999999999999</v>
      </c>
    </row>
    <row r="105" spans="1:8" x14ac:dyDescent="0.2">
      <c r="A105" s="123" t="s">
        <v>221</v>
      </c>
      <c r="B105" s="123" t="s">
        <v>220</v>
      </c>
      <c r="C105" s="121">
        <v>198546</v>
      </c>
      <c r="D105" s="122">
        <v>0</v>
      </c>
      <c r="E105" s="121">
        <v>14546</v>
      </c>
      <c r="F105" s="121">
        <v>213092</v>
      </c>
      <c r="G105" s="121">
        <v>20195.439999999999</v>
      </c>
      <c r="H105" s="120">
        <v>9.4799999999999995E-2</v>
      </c>
    </row>
    <row r="106" spans="1:8" x14ac:dyDescent="0.2">
      <c r="A106" s="127" t="s">
        <v>219</v>
      </c>
      <c r="B106" s="127" t="s">
        <v>218</v>
      </c>
      <c r="C106" s="125">
        <v>4272</v>
      </c>
      <c r="D106" s="126">
        <v>0</v>
      </c>
      <c r="E106" s="125">
        <v>-4272</v>
      </c>
      <c r="F106" s="126">
        <v>0</v>
      </c>
      <c r="G106" s="126">
        <v>0</v>
      </c>
      <c r="H106" s="126" t="s">
        <v>192</v>
      </c>
    </row>
    <row r="107" spans="1:8" x14ac:dyDescent="0.2">
      <c r="A107" s="123" t="s">
        <v>217</v>
      </c>
      <c r="B107" s="123" t="s">
        <v>216</v>
      </c>
      <c r="C107" s="121">
        <v>739327</v>
      </c>
      <c r="D107" s="122">
        <v>0</v>
      </c>
      <c r="E107" s="121">
        <v>50525</v>
      </c>
      <c r="F107" s="121">
        <v>789852</v>
      </c>
      <c r="G107" s="121">
        <v>360150.7</v>
      </c>
      <c r="H107" s="120">
        <v>0.45600000000000002</v>
      </c>
    </row>
    <row r="108" spans="1:8" x14ac:dyDescent="0.2">
      <c r="A108" s="127" t="s">
        <v>215</v>
      </c>
      <c r="B108" s="127" t="s">
        <v>214</v>
      </c>
      <c r="C108" s="125">
        <v>31341</v>
      </c>
      <c r="D108" s="126">
        <v>0</v>
      </c>
      <c r="E108" s="125">
        <v>-31341</v>
      </c>
      <c r="F108" s="126">
        <v>0</v>
      </c>
      <c r="G108" s="126">
        <v>0</v>
      </c>
      <c r="H108" s="126" t="s">
        <v>192</v>
      </c>
    </row>
    <row r="109" spans="1:8" x14ac:dyDescent="0.2">
      <c r="A109" s="123" t="s">
        <v>213</v>
      </c>
      <c r="B109" s="123" t="s">
        <v>212</v>
      </c>
      <c r="C109" s="121">
        <v>324731</v>
      </c>
      <c r="D109" s="122">
        <v>0</v>
      </c>
      <c r="E109" s="121">
        <v>28253</v>
      </c>
      <c r="F109" s="121">
        <v>352984</v>
      </c>
      <c r="G109" s="121">
        <v>80076.33</v>
      </c>
      <c r="H109" s="120">
        <v>0.22689999999999999</v>
      </c>
    </row>
    <row r="110" spans="1:8" x14ac:dyDescent="0.2">
      <c r="A110" s="127" t="s">
        <v>211</v>
      </c>
      <c r="B110" s="127" t="s">
        <v>210</v>
      </c>
      <c r="C110" s="125">
        <v>42373</v>
      </c>
      <c r="D110" s="126">
        <v>0</v>
      </c>
      <c r="E110" s="125">
        <v>12670</v>
      </c>
      <c r="F110" s="125">
        <v>55043</v>
      </c>
      <c r="G110" s="125">
        <v>48589.86</v>
      </c>
      <c r="H110" s="124">
        <v>0.88280000000000003</v>
      </c>
    </row>
    <row r="111" spans="1:8" x14ac:dyDescent="0.2">
      <c r="A111" s="123" t="s">
        <v>209</v>
      </c>
      <c r="B111" s="123" t="s">
        <v>208</v>
      </c>
      <c r="C111" s="121">
        <v>30872</v>
      </c>
      <c r="D111" s="122">
        <v>0</v>
      </c>
      <c r="E111" s="121">
        <v>-30872</v>
      </c>
      <c r="F111" s="122">
        <v>0</v>
      </c>
      <c r="G111" s="122">
        <v>0</v>
      </c>
      <c r="H111" s="122" t="s">
        <v>192</v>
      </c>
    </row>
    <row r="112" spans="1:8" x14ac:dyDescent="0.2">
      <c r="A112" s="127" t="s">
        <v>207</v>
      </c>
      <c r="B112" s="127" t="s">
        <v>206</v>
      </c>
      <c r="C112" s="125">
        <v>62683</v>
      </c>
      <c r="D112" s="126">
        <v>0</v>
      </c>
      <c r="E112" s="125">
        <v>2669</v>
      </c>
      <c r="F112" s="125">
        <v>65352</v>
      </c>
      <c r="G112" s="125">
        <v>64805.9</v>
      </c>
      <c r="H112" s="124">
        <v>0.99160000000000004</v>
      </c>
    </row>
    <row r="113" spans="1:8" x14ac:dyDescent="0.2">
      <c r="A113" s="123" t="s">
        <v>205</v>
      </c>
      <c r="B113" s="123" t="s">
        <v>36</v>
      </c>
      <c r="C113" s="121">
        <v>527551387</v>
      </c>
      <c r="D113" s="121">
        <v>-141247033</v>
      </c>
      <c r="E113" s="121">
        <v>-23002823</v>
      </c>
      <c r="F113" s="121">
        <v>363301531</v>
      </c>
      <c r="G113" s="121">
        <v>328773834.14999998</v>
      </c>
      <c r="H113" s="120">
        <v>0.90500000000000003</v>
      </c>
    </row>
    <row r="114" spans="1:8" x14ac:dyDescent="0.2">
      <c r="A114" s="127" t="s">
        <v>204</v>
      </c>
      <c r="B114" s="127" t="s">
        <v>203</v>
      </c>
      <c r="C114" s="125">
        <v>4918467</v>
      </c>
      <c r="D114" s="126">
        <v>0</v>
      </c>
      <c r="E114" s="125">
        <v>985172</v>
      </c>
      <c r="F114" s="125">
        <v>5903639</v>
      </c>
      <c r="G114" s="125">
        <v>131144.84</v>
      </c>
      <c r="H114" s="124">
        <v>2.2200000000000001E-2</v>
      </c>
    </row>
    <row r="115" spans="1:8" x14ac:dyDescent="0.2">
      <c r="A115" s="123" t="s">
        <v>411</v>
      </c>
      <c r="B115" s="123" t="s">
        <v>412</v>
      </c>
      <c r="C115" s="121">
        <v>18660</v>
      </c>
      <c r="D115" s="122">
        <v>0</v>
      </c>
      <c r="E115" s="122">
        <v>0</v>
      </c>
      <c r="F115" s="121">
        <v>18660</v>
      </c>
      <c r="G115" s="121">
        <v>5669</v>
      </c>
      <c r="H115" s="120">
        <v>0.30380000000000001</v>
      </c>
    </row>
    <row r="116" spans="1:8" x14ac:dyDescent="0.2">
      <c r="A116" s="127" t="s">
        <v>446</v>
      </c>
      <c r="B116" s="127" t="s">
        <v>447</v>
      </c>
      <c r="C116" s="125">
        <v>933000</v>
      </c>
      <c r="D116" s="126">
        <v>0</v>
      </c>
      <c r="E116" s="125">
        <v>-933000</v>
      </c>
      <c r="F116" s="126">
        <v>0</v>
      </c>
      <c r="G116" s="126">
        <v>0</v>
      </c>
      <c r="H116" s="126" t="s">
        <v>192</v>
      </c>
    </row>
    <row r="117" spans="1:8" x14ac:dyDescent="0.2">
      <c r="A117" s="123" t="s">
        <v>202</v>
      </c>
      <c r="B117" s="123" t="s">
        <v>201</v>
      </c>
      <c r="C117" s="121">
        <v>326550</v>
      </c>
      <c r="D117" s="122">
        <v>0</v>
      </c>
      <c r="E117" s="122">
        <v>0</v>
      </c>
      <c r="F117" s="121">
        <v>326550</v>
      </c>
      <c r="G117" s="121">
        <v>125475.84</v>
      </c>
      <c r="H117" s="120">
        <v>0.38419999999999999</v>
      </c>
    </row>
    <row r="118" spans="1:8" x14ac:dyDescent="0.2">
      <c r="A118" s="127" t="s">
        <v>200</v>
      </c>
      <c r="B118" s="127" t="s">
        <v>199</v>
      </c>
      <c r="C118" s="125">
        <v>93300</v>
      </c>
      <c r="D118" s="126">
        <v>0</v>
      </c>
      <c r="E118" s="125">
        <v>-64709</v>
      </c>
      <c r="F118" s="125">
        <v>28591</v>
      </c>
      <c r="G118" s="126">
        <v>0</v>
      </c>
      <c r="H118" s="126" t="s">
        <v>192</v>
      </c>
    </row>
    <row r="119" spans="1:8" x14ac:dyDescent="0.2">
      <c r="A119" s="123" t="s">
        <v>198</v>
      </c>
      <c r="B119" s="123" t="s">
        <v>197</v>
      </c>
      <c r="C119" s="121">
        <v>3509637</v>
      </c>
      <c r="D119" s="122">
        <v>0</v>
      </c>
      <c r="E119" s="121">
        <v>1982881</v>
      </c>
      <c r="F119" s="121">
        <v>5492518</v>
      </c>
      <c r="G119" s="122">
        <v>0</v>
      </c>
      <c r="H119" s="122" t="s">
        <v>192</v>
      </c>
    </row>
    <row r="120" spans="1:8" x14ac:dyDescent="0.2">
      <c r="A120" s="127" t="s">
        <v>196</v>
      </c>
      <c r="B120" s="127" t="s">
        <v>195</v>
      </c>
      <c r="C120" s="125">
        <v>18660</v>
      </c>
      <c r="D120" s="126">
        <v>0</v>
      </c>
      <c r="E120" s="126">
        <v>0</v>
      </c>
      <c r="F120" s="125">
        <v>18660</v>
      </c>
      <c r="G120" s="126">
        <v>0</v>
      </c>
      <c r="H120" s="126" t="s">
        <v>192</v>
      </c>
    </row>
    <row r="121" spans="1:8" x14ac:dyDescent="0.2">
      <c r="A121" s="123" t="s">
        <v>194</v>
      </c>
      <c r="B121" s="123" t="s">
        <v>193</v>
      </c>
      <c r="C121" s="121">
        <v>18660</v>
      </c>
      <c r="D121" s="122">
        <v>0</v>
      </c>
      <c r="E121" s="122">
        <v>0</v>
      </c>
      <c r="F121" s="121">
        <v>18660</v>
      </c>
      <c r="G121" s="122">
        <v>0</v>
      </c>
      <c r="H121" s="122" t="s">
        <v>192</v>
      </c>
    </row>
    <row r="122" spans="1:8" x14ac:dyDescent="0.2">
      <c r="A122" s="127" t="s">
        <v>191</v>
      </c>
      <c r="B122" s="127" t="s">
        <v>190</v>
      </c>
      <c r="C122" s="125">
        <v>522632920</v>
      </c>
      <c r="D122" s="125">
        <v>-141247033</v>
      </c>
      <c r="E122" s="125">
        <v>-23987995</v>
      </c>
      <c r="F122" s="125">
        <v>357397892</v>
      </c>
      <c r="G122" s="125">
        <v>328642689.31</v>
      </c>
      <c r="H122" s="124">
        <v>0.91949999999999998</v>
      </c>
    </row>
    <row r="123" spans="1:8" x14ac:dyDescent="0.2">
      <c r="A123" s="123" t="s">
        <v>189</v>
      </c>
      <c r="B123" s="123" t="s">
        <v>188</v>
      </c>
      <c r="C123" s="121">
        <v>522632920</v>
      </c>
      <c r="D123" s="121">
        <v>-141247033</v>
      </c>
      <c r="E123" s="121">
        <v>-23987995</v>
      </c>
      <c r="F123" s="121">
        <v>357397892</v>
      </c>
      <c r="G123" s="121">
        <v>328642689.31</v>
      </c>
      <c r="H123" s="120">
        <v>0.91949999999999998</v>
      </c>
    </row>
    <row r="124" spans="1:8" x14ac:dyDescent="0.2">
      <c r="A124" s="127" t="s">
        <v>187</v>
      </c>
      <c r="B124" s="127" t="s">
        <v>37</v>
      </c>
      <c r="C124" s="125">
        <v>6166228</v>
      </c>
      <c r="D124" s="126">
        <v>0</v>
      </c>
      <c r="E124" s="125">
        <v>-766972</v>
      </c>
      <c r="F124" s="125">
        <v>5399256</v>
      </c>
      <c r="G124" s="125">
        <v>3869511.16</v>
      </c>
      <c r="H124" s="124">
        <v>0.7167</v>
      </c>
    </row>
    <row r="125" spans="1:8" x14ac:dyDescent="0.2">
      <c r="A125" s="123" t="s">
        <v>413</v>
      </c>
      <c r="B125" s="123" t="s">
        <v>414</v>
      </c>
      <c r="C125" s="121">
        <v>2576479</v>
      </c>
      <c r="D125" s="122">
        <v>0</v>
      </c>
      <c r="E125" s="121">
        <v>-2490672</v>
      </c>
      <c r="F125" s="121">
        <v>85807</v>
      </c>
      <c r="G125" s="121">
        <v>26387.53</v>
      </c>
      <c r="H125" s="120">
        <v>0.3075</v>
      </c>
    </row>
    <row r="126" spans="1:8" x14ac:dyDescent="0.2">
      <c r="A126" s="127" t="s">
        <v>415</v>
      </c>
      <c r="B126" s="127" t="s">
        <v>416</v>
      </c>
      <c r="C126" s="125">
        <v>2539622</v>
      </c>
      <c r="D126" s="126">
        <v>0</v>
      </c>
      <c r="E126" s="125">
        <v>-2490672</v>
      </c>
      <c r="F126" s="125">
        <v>48950</v>
      </c>
      <c r="G126" s="125">
        <v>26387.53</v>
      </c>
      <c r="H126" s="124">
        <v>0.53910000000000002</v>
      </c>
    </row>
    <row r="127" spans="1:8" x14ac:dyDescent="0.2">
      <c r="A127" s="123" t="s">
        <v>417</v>
      </c>
      <c r="B127" s="123" t="s">
        <v>418</v>
      </c>
      <c r="C127" s="121">
        <v>36857</v>
      </c>
      <c r="D127" s="122">
        <v>0</v>
      </c>
      <c r="E127" s="122">
        <v>0</v>
      </c>
      <c r="F127" s="121">
        <v>36857</v>
      </c>
      <c r="G127" s="122">
        <v>0</v>
      </c>
      <c r="H127" s="122" t="s">
        <v>192</v>
      </c>
    </row>
    <row r="128" spans="1:8" x14ac:dyDescent="0.2">
      <c r="A128" s="127" t="s">
        <v>186</v>
      </c>
      <c r="B128" s="127" t="s">
        <v>185</v>
      </c>
      <c r="C128" s="125">
        <v>2708931</v>
      </c>
      <c r="D128" s="126">
        <v>0</v>
      </c>
      <c r="E128" s="125">
        <v>2159861</v>
      </c>
      <c r="F128" s="125">
        <v>4868792</v>
      </c>
      <c r="G128" s="125">
        <v>3398467.02</v>
      </c>
      <c r="H128" s="124">
        <v>0.69799999999999995</v>
      </c>
    </row>
    <row r="129" spans="1:8" x14ac:dyDescent="0.2">
      <c r="A129" s="123" t="s">
        <v>184</v>
      </c>
      <c r="B129" s="123" t="s">
        <v>183</v>
      </c>
      <c r="C129" s="121">
        <v>148667</v>
      </c>
      <c r="D129" s="122">
        <v>0</v>
      </c>
      <c r="E129" s="121">
        <v>2210345</v>
      </c>
      <c r="F129" s="121">
        <v>2359012</v>
      </c>
      <c r="G129" s="121">
        <v>2359011.85</v>
      </c>
      <c r="H129" s="120">
        <v>1</v>
      </c>
    </row>
    <row r="130" spans="1:8" x14ac:dyDescent="0.2">
      <c r="A130" s="127" t="s">
        <v>182</v>
      </c>
      <c r="B130" s="127" t="s">
        <v>181</v>
      </c>
      <c r="C130" s="125">
        <v>2560264</v>
      </c>
      <c r="D130" s="126">
        <v>0</v>
      </c>
      <c r="E130" s="125">
        <v>-50484</v>
      </c>
      <c r="F130" s="125">
        <v>2509780</v>
      </c>
      <c r="G130" s="125">
        <v>1039455.17</v>
      </c>
      <c r="H130" s="124">
        <v>0.41420000000000001</v>
      </c>
    </row>
    <row r="131" spans="1:8" x14ac:dyDescent="0.2">
      <c r="A131" s="123" t="s">
        <v>419</v>
      </c>
      <c r="B131" s="123" t="s">
        <v>420</v>
      </c>
      <c r="C131" s="121">
        <v>880818</v>
      </c>
      <c r="D131" s="122">
        <v>0</v>
      </c>
      <c r="E131" s="121">
        <v>-436161</v>
      </c>
      <c r="F131" s="121">
        <v>444657</v>
      </c>
      <c r="G131" s="121">
        <v>444656.61</v>
      </c>
      <c r="H131" s="120">
        <v>1</v>
      </c>
    </row>
    <row r="132" spans="1:8" x14ac:dyDescent="0.2">
      <c r="A132" s="127" t="s">
        <v>421</v>
      </c>
      <c r="B132" s="127" t="s">
        <v>422</v>
      </c>
      <c r="C132" s="125">
        <v>880818</v>
      </c>
      <c r="D132" s="126">
        <v>0</v>
      </c>
      <c r="E132" s="125">
        <v>-436161</v>
      </c>
      <c r="F132" s="125">
        <v>444657</v>
      </c>
      <c r="G132" s="125">
        <v>444656.61</v>
      </c>
      <c r="H132" s="124">
        <v>1</v>
      </c>
    </row>
    <row r="133" spans="1:8" x14ac:dyDescent="0.2">
      <c r="A133" s="123" t="s">
        <v>423</v>
      </c>
      <c r="B133" s="123" t="s">
        <v>38</v>
      </c>
      <c r="C133" s="122">
        <v>0</v>
      </c>
      <c r="D133" s="122">
        <v>0</v>
      </c>
      <c r="E133" s="121">
        <v>260973248</v>
      </c>
      <c r="F133" s="121">
        <v>260973248</v>
      </c>
      <c r="G133" s="122">
        <v>0</v>
      </c>
      <c r="H133" s="122" t="s">
        <v>192</v>
      </c>
    </row>
    <row r="134" spans="1:8" x14ac:dyDescent="0.2">
      <c r="A134" s="127" t="s">
        <v>431</v>
      </c>
      <c r="B134" s="127" t="s">
        <v>430</v>
      </c>
      <c r="C134" s="126">
        <v>0</v>
      </c>
      <c r="D134" s="126">
        <v>0</v>
      </c>
      <c r="E134" s="125">
        <v>260973248</v>
      </c>
      <c r="F134" s="125">
        <v>260973248</v>
      </c>
      <c r="G134" s="126">
        <v>0</v>
      </c>
      <c r="H134" s="126" t="s">
        <v>192</v>
      </c>
    </row>
    <row r="135" spans="1:8" x14ac:dyDescent="0.2">
      <c r="A135" s="123" t="s">
        <v>429</v>
      </c>
      <c r="B135" s="123" t="s">
        <v>428</v>
      </c>
      <c r="C135" s="122">
        <v>0</v>
      </c>
      <c r="D135" s="122">
        <v>0</v>
      </c>
      <c r="E135" s="121">
        <v>260973248</v>
      </c>
      <c r="F135" s="121">
        <v>260973248</v>
      </c>
      <c r="G135" s="122">
        <v>0</v>
      </c>
      <c r="H135" s="122" t="s">
        <v>192</v>
      </c>
    </row>
    <row r="136" spans="1:8" x14ac:dyDescent="0.2">
      <c r="A136" s="116"/>
    </row>
    <row r="137" spans="1:8" ht="10.199999999999999" thickBot="1" x14ac:dyDescent="0.25">
      <c r="A137" s="196" t="s">
        <v>180</v>
      </c>
      <c r="B137" s="196"/>
      <c r="C137" s="118">
        <v>3293379345</v>
      </c>
      <c r="D137" s="118">
        <v>-141247033</v>
      </c>
      <c r="E137" s="119">
        <v>0</v>
      </c>
      <c r="F137" s="118">
        <v>3152132312</v>
      </c>
      <c r="G137" s="118">
        <v>2555588174.4000001</v>
      </c>
      <c r="H137" s="117">
        <v>0.81069999999999998</v>
      </c>
    </row>
    <row r="138" spans="1:8" x14ac:dyDescent="0.2">
      <c r="A138" s="116"/>
    </row>
    <row r="139" spans="1:8" x14ac:dyDescent="0.2">
      <c r="A139" s="115" t="s">
        <v>179</v>
      </c>
    </row>
  </sheetData>
  <mergeCells count="14">
    <mergeCell ref="A7:D7"/>
    <mergeCell ref="A2:D2"/>
    <mergeCell ref="A3:D3"/>
    <mergeCell ref="A4:D4"/>
    <mergeCell ref="A5:D5"/>
    <mergeCell ref="A6:D6"/>
    <mergeCell ref="A15:D15"/>
    <mergeCell ref="A137:B137"/>
    <mergeCell ref="A8:D8"/>
    <mergeCell ref="A9:D9"/>
    <mergeCell ref="A10:D10"/>
    <mergeCell ref="A11:D11"/>
    <mergeCell ref="A12:D12"/>
    <mergeCell ref="A14:C14"/>
  </mergeCells>
  <pageMargins left="0.75" right="0.75" top="1" bottom="1" header="0.5" footer="0.5"/>
  <drawing r:id="rId1"/>
  <legacyDrawing r:id="rId2"/>
  <controls>
    <mc:AlternateContent xmlns:mc="http://schemas.openxmlformats.org/markup-compatibility/2006">
      <mc:Choice Requires="x14">
        <control shapeId="14339" r:id="rId3" name="Control 3">
          <controlPr defaultSize="0" r:id="rId4">
            <anchor moveWithCells="1">
              <from>
                <xdr:col>0</xdr:col>
                <xdr:colOff>0</xdr:colOff>
                <xdr:row>0</xdr:row>
                <xdr:rowOff>0</xdr:rowOff>
              </from>
              <to>
                <xdr:col>1</xdr:col>
                <xdr:colOff>15240</xdr:colOff>
                <xdr:row>1</xdr:row>
                <xdr:rowOff>106680</xdr:rowOff>
              </to>
            </anchor>
          </controlPr>
        </control>
      </mc:Choice>
      <mc:Fallback>
        <control shapeId="14339" r:id="rId3" name="Control 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69CE1-3B69-40E7-9BAF-AEA4E4EA725C}">
  <sheetPr codeName="Hoja5"/>
  <dimension ref="A2:H136"/>
  <sheetViews>
    <sheetView showGridLines="0" workbookViewId="0">
      <selection activeCell="D85" sqref="D85"/>
    </sheetView>
  </sheetViews>
  <sheetFormatPr baseColWidth="10" defaultRowHeight="9.6" x14ac:dyDescent="0.2"/>
  <cols>
    <col min="1" max="1" width="13.109375" style="114" bestFit="1" customWidth="1"/>
    <col min="2" max="2" width="46.21875" style="114" bestFit="1" customWidth="1"/>
    <col min="3" max="3" width="14.6640625" style="114" bestFit="1" customWidth="1"/>
    <col min="4" max="4" width="17.5546875" style="114" bestFit="1" customWidth="1"/>
    <col min="5" max="5" width="12.6640625" style="114" bestFit="1" customWidth="1"/>
    <col min="6" max="6" width="14.88671875" style="114" bestFit="1" customWidth="1"/>
    <col min="7" max="7" width="14.109375" style="114" bestFit="1" customWidth="1"/>
    <col min="8" max="8" width="7.88671875" style="114" bestFit="1" customWidth="1"/>
    <col min="9" max="16384" width="11.5546875" style="114"/>
  </cols>
  <sheetData>
    <row r="2" spans="1:8" x14ac:dyDescent="0.2">
      <c r="A2" s="193" t="s">
        <v>57</v>
      </c>
      <c r="B2" s="193"/>
      <c r="C2" s="193"/>
      <c r="D2" s="193"/>
    </row>
    <row r="3" spans="1:8" x14ac:dyDescent="0.2">
      <c r="A3" s="193" t="s">
        <v>394</v>
      </c>
      <c r="B3" s="193"/>
      <c r="C3" s="193"/>
      <c r="D3" s="193"/>
    </row>
    <row r="4" spans="1:8" x14ac:dyDescent="0.2">
      <c r="A4" s="193" t="s">
        <v>455</v>
      </c>
      <c r="B4" s="193"/>
      <c r="C4" s="193"/>
      <c r="D4" s="193"/>
    </row>
    <row r="5" spans="1:8" ht="9.6" customHeight="1" x14ac:dyDescent="0.2">
      <c r="A5" s="194" t="s">
        <v>392</v>
      </c>
      <c r="B5" s="194"/>
      <c r="C5" s="194"/>
      <c r="D5" s="194"/>
    </row>
    <row r="6" spans="1:8" x14ac:dyDescent="0.2">
      <c r="A6" s="193" t="s">
        <v>391</v>
      </c>
      <c r="B6" s="193"/>
      <c r="C6" s="193"/>
      <c r="D6" s="193"/>
    </row>
    <row r="7" spans="1:8" ht="9.6" customHeight="1" x14ac:dyDescent="0.2">
      <c r="A7" s="194" t="s">
        <v>390</v>
      </c>
      <c r="B7" s="194"/>
      <c r="C7" s="194"/>
      <c r="D7" s="194"/>
    </row>
    <row r="8" spans="1:8" ht="9.6" customHeight="1" x14ac:dyDescent="0.2">
      <c r="A8" s="194" t="s">
        <v>389</v>
      </c>
      <c r="B8" s="194"/>
      <c r="C8" s="194"/>
      <c r="D8" s="194"/>
    </row>
    <row r="9" spans="1:8" ht="9.6" customHeight="1" x14ac:dyDescent="0.2">
      <c r="A9" s="194" t="s">
        <v>388</v>
      </c>
      <c r="B9" s="194"/>
      <c r="C9" s="194"/>
      <c r="D9" s="194"/>
    </row>
    <row r="10" spans="1:8" ht="9.6" customHeight="1" x14ac:dyDescent="0.2">
      <c r="A10" s="194" t="s">
        <v>454</v>
      </c>
      <c r="B10" s="194"/>
      <c r="C10" s="194"/>
      <c r="D10" s="194"/>
    </row>
    <row r="11" spans="1:8" ht="9.6" customHeight="1" x14ac:dyDescent="0.2">
      <c r="A11" s="194" t="s">
        <v>386</v>
      </c>
      <c r="B11" s="194"/>
      <c r="C11" s="194"/>
      <c r="D11" s="194"/>
    </row>
    <row r="12" spans="1:8" ht="9.6" customHeight="1" x14ac:dyDescent="0.2">
      <c r="A12" s="194" t="s">
        <v>385</v>
      </c>
      <c r="B12" s="194"/>
      <c r="C12" s="194"/>
      <c r="D12" s="194"/>
    </row>
    <row r="13" spans="1:8" x14ac:dyDescent="0.2">
      <c r="A13" s="116"/>
    </row>
    <row r="14" spans="1:8" x14ac:dyDescent="0.2">
      <c r="A14" s="197"/>
      <c r="B14" s="197"/>
      <c r="C14" s="197"/>
    </row>
    <row r="15" spans="1:8" x14ac:dyDescent="0.2">
      <c r="A15" s="195"/>
      <c r="B15" s="195"/>
      <c r="C15" s="195"/>
      <c r="D15" s="195"/>
    </row>
    <row r="16" spans="1:8" x14ac:dyDescent="0.2">
      <c r="A16" s="129" t="s">
        <v>384</v>
      </c>
      <c r="B16" s="129" t="s">
        <v>383</v>
      </c>
      <c r="C16" s="128" t="s">
        <v>382</v>
      </c>
      <c r="D16" s="128" t="s">
        <v>381</v>
      </c>
      <c r="E16" s="128" t="s">
        <v>380</v>
      </c>
      <c r="F16" s="128" t="s">
        <v>379</v>
      </c>
      <c r="G16" s="128" t="s">
        <v>378</v>
      </c>
      <c r="H16" s="115" t="s">
        <v>377</v>
      </c>
    </row>
    <row r="17" spans="1:8" x14ac:dyDescent="0.2">
      <c r="A17" s="116"/>
    </row>
    <row r="19" spans="1:8" x14ac:dyDescent="0.2">
      <c r="A19" s="116"/>
    </row>
    <row r="20" spans="1:8" x14ac:dyDescent="0.2">
      <c r="A20" s="127" t="s">
        <v>376</v>
      </c>
      <c r="B20" s="127" t="s">
        <v>33</v>
      </c>
      <c r="C20" s="125">
        <v>692611690</v>
      </c>
      <c r="D20" s="126">
        <v>0</v>
      </c>
      <c r="E20" s="125">
        <v>-10745765</v>
      </c>
      <c r="F20" s="125">
        <v>681865925</v>
      </c>
      <c r="G20" s="125">
        <v>580148024.50999999</v>
      </c>
      <c r="H20" s="124">
        <v>0.8508</v>
      </c>
    </row>
    <row r="21" spans="1:8" x14ac:dyDescent="0.2">
      <c r="A21" s="123" t="s">
        <v>375</v>
      </c>
      <c r="B21" s="123" t="s">
        <v>374</v>
      </c>
      <c r="C21" s="121">
        <v>462515295</v>
      </c>
      <c r="D21" s="122">
        <v>0</v>
      </c>
      <c r="E21" s="121">
        <v>-23461407</v>
      </c>
      <c r="F21" s="121">
        <v>439053888</v>
      </c>
      <c r="G21" s="121">
        <v>374834517.94999999</v>
      </c>
      <c r="H21" s="120">
        <v>0.85370000000000001</v>
      </c>
    </row>
    <row r="22" spans="1:8" x14ac:dyDescent="0.2">
      <c r="A22" s="127" t="s">
        <v>373</v>
      </c>
      <c r="B22" s="127" t="s">
        <v>372</v>
      </c>
      <c r="C22" s="125">
        <v>450869116</v>
      </c>
      <c r="D22" s="126">
        <v>0</v>
      </c>
      <c r="E22" s="125">
        <v>-15051080</v>
      </c>
      <c r="F22" s="125">
        <v>435818036</v>
      </c>
      <c r="G22" s="125">
        <v>373913975.94999999</v>
      </c>
      <c r="H22" s="124">
        <v>0.85799999999999998</v>
      </c>
    </row>
    <row r="23" spans="1:8" x14ac:dyDescent="0.2">
      <c r="A23" s="123" t="s">
        <v>371</v>
      </c>
      <c r="B23" s="123" t="s">
        <v>370</v>
      </c>
      <c r="C23" s="121">
        <v>10883910</v>
      </c>
      <c r="D23" s="122">
        <v>0</v>
      </c>
      <c r="E23" s="121">
        <v>-7648058</v>
      </c>
      <c r="F23" s="121">
        <v>3235852</v>
      </c>
      <c r="G23" s="121">
        <v>920542</v>
      </c>
      <c r="H23" s="120">
        <v>0.28449999999999998</v>
      </c>
    </row>
    <row r="24" spans="1:8" x14ac:dyDescent="0.2">
      <c r="A24" s="127" t="s">
        <v>369</v>
      </c>
      <c r="B24" s="127" t="s">
        <v>368</v>
      </c>
      <c r="C24" s="125">
        <v>762269</v>
      </c>
      <c r="D24" s="126">
        <v>0</v>
      </c>
      <c r="E24" s="125">
        <v>-762269</v>
      </c>
      <c r="F24" s="126">
        <v>0</v>
      </c>
      <c r="G24" s="126">
        <v>0</v>
      </c>
      <c r="H24" s="126" t="s">
        <v>192</v>
      </c>
    </row>
    <row r="25" spans="1:8" x14ac:dyDescent="0.2">
      <c r="A25" s="123" t="s">
        <v>367</v>
      </c>
      <c r="B25" s="123" t="s">
        <v>366</v>
      </c>
      <c r="C25" s="121">
        <v>1801798</v>
      </c>
      <c r="D25" s="122">
        <v>0</v>
      </c>
      <c r="E25" s="121">
        <v>8714079</v>
      </c>
      <c r="F25" s="121">
        <v>10515877</v>
      </c>
      <c r="G25" s="121">
        <v>6450047.4400000004</v>
      </c>
      <c r="H25" s="120">
        <v>0.61339999999999995</v>
      </c>
    </row>
    <row r="26" spans="1:8" x14ac:dyDescent="0.2">
      <c r="A26" s="127" t="s">
        <v>365</v>
      </c>
      <c r="B26" s="127" t="s">
        <v>364</v>
      </c>
      <c r="C26" s="125">
        <v>267261</v>
      </c>
      <c r="D26" s="126">
        <v>0</v>
      </c>
      <c r="E26" s="125">
        <v>795251</v>
      </c>
      <c r="F26" s="125">
        <v>1062512</v>
      </c>
      <c r="G26" s="125">
        <v>970806</v>
      </c>
      <c r="H26" s="124">
        <v>0.91369999999999996</v>
      </c>
    </row>
    <row r="27" spans="1:8" x14ac:dyDescent="0.2">
      <c r="A27" s="123" t="s">
        <v>363</v>
      </c>
      <c r="B27" s="123" t="s">
        <v>362</v>
      </c>
      <c r="C27" s="122">
        <v>0</v>
      </c>
      <c r="D27" s="122">
        <v>0</v>
      </c>
      <c r="E27" s="121">
        <v>7918828</v>
      </c>
      <c r="F27" s="121">
        <v>7918828</v>
      </c>
      <c r="G27" s="121">
        <v>4474049.17</v>
      </c>
      <c r="H27" s="120">
        <v>0.56499999999999995</v>
      </c>
    </row>
    <row r="28" spans="1:8" x14ac:dyDescent="0.2">
      <c r="A28" s="127" t="s">
        <v>359</v>
      </c>
      <c r="B28" s="127" t="s">
        <v>358</v>
      </c>
      <c r="C28" s="125">
        <v>1534537</v>
      </c>
      <c r="D28" s="126">
        <v>0</v>
      </c>
      <c r="E28" s="126">
        <v>0</v>
      </c>
      <c r="F28" s="125">
        <v>1534537</v>
      </c>
      <c r="G28" s="125">
        <v>1005192.27</v>
      </c>
      <c r="H28" s="124">
        <v>0.65500000000000003</v>
      </c>
    </row>
    <row r="29" spans="1:8" x14ac:dyDescent="0.2">
      <c r="A29" s="123" t="s">
        <v>357</v>
      </c>
      <c r="B29" s="123" t="s">
        <v>356</v>
      </c>
      <c r="C29" s="121">
        <v>78335684</v>
      </c>
      <c r="D29" s="122">
        <v>0</v>
      </c>
      <c r="E29" s="121">
        <v>-2992520</v>
      </c>
      <c r="F29" s="121">
        <v>75343164</v>
      </c>
      <c r="G29" s="121">
        <v>68241637.420000002</v>
      </c>
      <c r="H29" s="120">
        <v>0.90569999999999995</v>
      </c>
    </row>
    <row r="30" spans="1:8" x14ac:dyDescent="0.2">
      <c r="A30" s="127" t="s">
        <v>355</v>
      </c>
      <c r="B30" s="127" t="s">
        <v>354</v>
      </c>
      <c r="C30" s="125">
        <v>1576305</v>
      </c>
      <c r="D30" s="126">
        <v>0</v>
      </c>
      <c r="E30" s="125">
        <v>50000</v>
      </c>
      <c r="F30" s="125">
        <v>1626305</v>
      </c>
      <c r="G30" s="125">
        <v>1340047</v>
      </c>
      <c r="H30" s="124">
        <v>0.82399999999999995</v>
      </c>
    </row>
    <row r="31" spans="1:8" x14ac:dyDescent="0.2">
      <c r="A31" s="123" t="s">
        <v>351</v>
      </c>
      <c r="B31" s="123" t="s">
        <v>350</v>
      </c>
      <c r="C31" s="121">
        <v>41255200</v>
      </c>
      <c r="D31" s="122">
        <v>0</v>
      </c>
      <c r="E31" s="122">
        <v>0</v>
      </c>
      <c r="F31" s="121">
        <v>41255200</v>
      </c>
      <c r="G31" s="121">
        <v>34838958.420000002</v>
      </c>
      <c r="H31" s="120">
        <v>0.84450000000000003</v>
      </c>
    </row>
    <row r="32" spans="1:8" x14ac:dyDescent="0.2">
      <c r="A32" s="127" t="s">
        <v>349</v>
      </c>
      <c r="B32" s="127" t="s">
        <v>348</v>
      </c>
      <c r="C32" s="125">
        <v>33212159</v>
      </c>
      <c r="D32" s="126">
        <v>0</v>
      </c>
      <c r="E32" s="125">
        <v>-3042520</v>
      </c>
      <c r="F32" s="125">
        <v>30169639</v>
      </c>
      <c r="G32" s="125">
        <v>30169638.289999999</v>
      </c>
      <c r="H32" s="124">
        <v>1</v>
      </c>
    </row>
    <row r="33" spans="1:8" x14ac:dyDescent="0.2">
      <c r="A33" s="123" t="s">
        <v>347</v>
      </c>
      <c r="B33" s="123" t="s">
        <v>346</v>
      </c>
      <c r="C33" s="121">
        <v>2292020</v>
      </c>
      <c r="D33" s="122">
        <v>0</v>
      </c>
      <c r="E33" s="122">
        <v>0</v>
      </c>
      <c r="F33" s="121">
        <v>2292020</v>
      </c>
      <c r="G33" s="121">
        <v>1892993.71</v>
      </c>
      <c r="H33" s="120">
        <v>0.82589999999999997</v>
      </c>
    </row>
    <row r="34" spans="1:8" x14ac:dyDescent="0.2">
      <c r="A34" s="127" t="s">
        <v>345</v>
      </c>
      <c r="B34" s="127" t="s">
        <v>344</v>
      </c>
      <c r="C34" s="125">
        <v>83727059</v>
      </c>
      <c r="D34" s="126">
        <v>0</v>
      </c>
      <c r="E34" s="125">
        <v>40377</v>
      </c>
      <c r="F34" s="125">
        <v>83767436</v>
      </c>
      <c r="G34" s="125">
        <v>70095424.819999993</v>
      </c>
      <c r="H34" s="124">
        <v>0.83679999999999999</v>
      </c>
    </row>
    <row r="35" spans="1:8" x14ac:dyDescent="0.2">
      <c r="A35" s="123" t="s">
        <v>343</v>
      </c>
      <c r="B35" s="123" t="s">
        <v>342</v>
      </c>
      <c r="C35" s="121">
        <v>46237331</v>
      </c>
      <c r="D35" s="122">
        <v>0</v>
      </c>
      <c r="E35" s="121">
        <v>22296</v>
      </c>
      <c r="F35" s="121">
        <v>46259627</v>
      </c>
      <c r="G35" s="121">
        <v>38709409.890000001</v>
      </c>
      <c r="H35" s="120">
        <v>0.83679999999999999</v>
      </c>
    </row>
    <row r="36" spans="1:8" x14ac:dyDescent="0.2">
      <c r="A36" s="127" t="s">
        <v>341</v>
      </c>
      <c r="B36" s="127" t="s">
        <v>340</v>
      </c>
      <c r="C36" s="125">
        <v>2499315</v>
      </c>
      <c r="D36" s="126">
        <v>0</v>
      </c>
      <c r="E36" s="125">
        <v>1206</v>
      </c>
      <c r="F36" s="125">
        <v>2500521</v>
      </c>
      <c r="G36" s="125">
        <v>2092401.42</v>
      </c>
      <c r="H36" s="124">
        <v>0.83679999999999999</v>
      </c>
    </row>
    <row r="37" spans="1:8" x14ac:dyDescent="0.2">
      <c r="A37" s="123" t="s">
        <v>339</v>
      </c>
      <c r="B37" s="123" t="s">
        <v>338</v>
      </c>
      <c r="C37" s="121">
        <v>7497946</v>
      </c>
      <c r="D37" s="122">
        <v>0</v>
      </c>
      <c r="E37" s="121">
        <v>3615</v>
      </c>
      <c r="F37" s="121">
        <v>7501561</v>
      </c>
      <c r="G37" s="121">
        <v>6277203.8499999996</v>
      </c>
      <c r="H37" s="120">
        <v>0.83679999999999999</v>
      </c>
    </row>
    <row r="38" spans="1:8" x14ac:dyDescent="0.2">
      <c r="A38" s="127" t="s">
        <v>337</v>
      </c>
      <c r="B38" s="127" t="s">
        <v>336</v>
      </c>
      <c r="C38" s="125">
        <v>24993152</v>
      </c>
      <c r="D38" s="126">
        <v>0</v>
      </c>
      <c r="E38" s="125">
        <v>12053</v>
      </c>
      <c r="F38" s="125">
        <v>25005205</v>
      </c>
      <c r="G38" s="125">
        <v>20924007.170000002</v>
      </c>
      <c r="H38" s="124">
        <v>0.83679999999999999</v>
      </c>
    </row>
    <row r="39" spans="1:8" x14ac:dyDescent="0.2">
      <c r="A39" s="123" t="s">
        <v>335</v>
      </c>
      <c r="B39" s="123" t="s">
        <v>334</v>
      </c>
      <c r="C39" s="121">
        <v>2499315</v>
      </c>
      <c r="D39" s="122">
        <v>0</v>
      </c>
      <c r="E39" s="121">
        <v>1207</v>
      </c>
      <c r="F39" s="121">
        <v>2500522</v>
      </c>
      <c r="G39" s="121">
        <v>2092402.49</v>
      </c>
      <c r="H39" s="120">
        <v>0.83679999999999999</v>
      </c>
    </row>
    <row r="40" spans="1:8" x14ac:dyDescent="0.2">
      <c r="A40" s="127" t="s">
        <v>333</v>
      </c>
      <c r="B40" s="127" t="s">
        <v>332</v>
      </c>
      <c r="C40" s="125">
        <v>66231854</v>
      </c>
      <c r="D40" s="126">
        <v>0</v>
      </c>
      <c r="E40" s="125">
        <v>6953706</v>
      </c>
      <c r="F40" s="125">
        <v>73185560</v>
      </c>
      <c r="G40" s="125">
        <v>60526396.880000003</v>
      </c>
      <c r="H40" s="124">
        <v>0.82699999999999996</v>
      </c>
    </row>
    <row r="41" spans="1:8" x14ac:dyDescent="0.2">
      <c r="A41" s="123" t="s">
        <v>331</v>
      </c>
      <c r="B41" s="123" t="s">
        <v>330</v>
      </c>
      <c r="C41" s="121">
        <v>26242810</v>
      </c>
      <c r="D41" s="122">
        <v>0</v>
      </c>
      <c r="E41" s="121">
        <v>5873</v>
      </c>
      <c r="F41" s="121">
        <v>26248683</v>
      </c>
      <c r="G41" s="121">
        <v>21963425.149999999</v>
      </c>
      <c r="H41" s="120">
        <v>0.8367</v>
      </c>
    </row>
    <row r="42" spans="1:8" x14ac:dyDescent="0.2">
      <c r="A42" s="127" t="s">
        <v>329</v>
      </c>
      <c r="B42" s="127" t="s">
        <v>328</v>
      </c>
      <c r="C42" s="125">
        <v>7497946</v>
      </c>
      <c r="D42" s="126">
        <v>0</v>
      </c>
      <c r="E42" s="125">
        <v>6913387</v>
      </c>
      <c r="F42" s="125">
        <v>14411333</v>
      </c>
      <c r="G42" s="125">
        <v>12523573.23</v>
      </c>
      <c r="H42" s="124">
        <v>0.86899999999999999</v>
      </c>
    </row>
    <row r="43" spans="1:8" x14ac:dyDescent="0.2">
      <c r="A43" s="123" t="s">
        <v>327</v>
      </c>
      <c r="B43" s="123" t="s">
        <v>326</v>
      </c>
      <c r="C43" s="121">
        <v>7497946</v>
      </c>
      <c r="D43" s="122">
        <v>0</v>
      </c>
      <c r="E43" s="121">
        <v>34446</v>
      </c>
      <c r="F43" s="121">
        <v>7532392</v>
      </c>
      <c r="G43" s="121">
        <v>6308034.5599999996</v>
      </c>
      <c r="H43" s="120">
        <v>0.83750000000000002</v>
      </c>
    </row>
    <row r="44" spans="1:8" x14ac:dyDescent="0.2">
      <c r="A44" s="127" t="s">
        <v>325</v>
      </c>
      <c r="B44" s="127" t="s">
        <v>324</v>
      </c>
      <c r="C44" s="125">
        <v>24993152</v>
      </c>
      <c r="D44" s="126">
        <v>0</v>
      </c>
      <c r="E44" s="126">
        <v>0</v>
      </c>
      <c r="F44" s="125">
        <v>24993152</v>
      </c>
      <c r="G44" s="125">
        <v>19731363.940000001</v>
      </c>
      <c r="H44" s="124">
        <v>0.78949999999999998</v>
      </c>
    </row>
    <row r="45" spans="1:8" x14ac:dyDescent="0.2">
      <c r="A45" s="123" t="s">
        <v>323</v>
      </c>
      <c r="B45" s="123" t="s">
        <v>34</v>
      </c>
      <c r="C45" s="121">
        <v>1873313297</v>
      </c>
      <c r="D45" s="122">
        <v>0</v>
      </c>
      <c r="E45" s="121">
        <v>-8744929</v>
      </c>
      <c r="F45" s="121">
        <v>1864568368</v>
      </c>
      <c r="G45" s="121">
        <v>1495912611.3199999</v>
      </c>
      <c r="H45" s="120">
        <v>0.80230000000000001</v>
      </c>
    </row>
    <row r="46" spans="1:8" x14ac:dyDescent="0.2">
      <c r="A46" s="127" t="s">
        <v>322</v>
      </c>
      <c r="B46" s="127" t="s">
        <v>321</v>
      </c>
      <c r="C46" s="125">
        <v>1433741815</v>
      </c>
      <c r="D46" s="126">
        <v>0</v>
      </c>
      <c r="E46" s="125">
        <v>9178142</v>
      </c>
      <c r="F46" s="125">
        <v>1442919957</v>
      </c>
      <c r="G46" s="125">
        <v>1140980870.6199999</v>
      </c>
      <c r="H46" s="124">
        <v>0.79069999999999996</v>
      </c>
    </row>
    <row r="47" spans="1:8" x14ac:dyDescent="0.2">
      <c r="A47" s="123" t="s">
        <v>320</v>
      </c>
      <c r="B47" s="123" t="s">
        <v>319</v>
      </c>
      <c r="C47" s="121">
        <v>53080362</v>
      </c>
      <c r="D47" s="122">
        <v>0</v>
      </c>
      <c r="E47" s="121">
        <v>-502729</v>
      </c>
      <c r="F47" s="121">
        <v>52577633</v>
      </c>
      <c r="G47" s="121">
        <v>40642671.119999997</v>
      </c>
      <c r="H47" s="120">
        <v>0.77300000000000002</v>
      </c>
    </row>
    <row r="48" spans="1:8" x14ac:dyDescent="0.2">
      <c r="A48" s="127" t="s">
        <v>318</v>
      </c>
      <c r="B48" s="127" t="s">
        <v>317</v>
      </c>
      <c r="C48" s="125">
        <v>1311413267</v>
      </c>
      <c r="D48" s="126">
        <v>0</v>
      </c>
      <c r="E48" s="125">
        <v>17587941</v>
      </c>
      <c r="F48" s="125">
        <v>1329001208</v>
      </c>
      <c r="G48" s="125">
        <v>1046063567.35</v>
      </c>
      <c r="H48" s="124">
        <v>0.78710000000000002</v>
      </c>
    </row>
    <row r="49" spans="1:8" x14ac:dyDescent="0.2">
      <c r="A49" s="123" t="s">
        <v>316</v>
      </c>
      <c r="B49" s="123" t="s">
        <v>315</v>
      </c>
      <c r="C49" s="121">
        <v>69248186</v>
      </c>
      <c r="D49" s="122">
        <v>0</v>
      </c>
      <c r="E49" s="121">
        <v>-7907070</v>
      </c>
      <c r="F49" s="121">
        <v>61341116</v>
      </c>
      <c r="G49" s="121">
        <v>54274632.149999999</v>
      </c>
      <c r="H49" s="120">
        <v>0.88480000000000003</v>
      </c>
    </row>
    <row r="50" spans="1:8" x14ac:dyDescent="0.2">
      <c r="A50" s="127" t="s">
        <v>312</v>
      </c>
      <c r="B50" s="127" t="s">
        <v>311</v>
      </c>
      <c r="C50" s="125">
        <v>23311815</v>
      </c>
      <c r="D50" s="126">
        <v>0</v>
      </c>
      <c r="E50" s="125">
        <v>145211</v>
      </c>
      <c r="F50" s="125">
        <v>23457026</v>
      </c>
      <c r="G50" s="125">
        <v>12302059.970000001</v>
      </c>
      <c r="H50" s="124">
        <v>0.52449999999999997</v>
      </c>
    </row>
    <row r="51" spans="1:8" x14ac:dyDescent="0.2">
      <c r="A51" s="123" t="s">
        <v>310</v>
      </c>
      <c r="B51" s="123" t="s">
        <v>309</v>
      </c>
      <c r="C51" s="121">
        <v>1453677</v>
      </c>
      <c r="D51" s="122">
        <v>0</v>
      </c>
      <c r="E51" s="122">
        <v>0</v>
      </c>
      <c r="F51" s="121">
        <v>1453677</v>
      </c>
      <c r="G51" s="121">
        <v>272519.08</v>
      </c>
      <c r="H51" s="120">
        <v>0.1875</v>
      </c>
    </row>
    <row r="52" spans="1:8" x14ac:dyDescent="0.2">
      <c r="A52" s="127" t="s">
        <v>308</v>
      </c>
      <c r="B52" s="127" t="s">
        <v>307</v>
      </c>
      <c r="C52" s="125">
        <v>16242365</v>
      </c>
      <c r="D52" s="126">
        <v>0</v>
      </c>
      <c r="E52" s="126">
        <v>0</v>
      </c>
      <c r="F52" s="125">
        <v>16242365</v>
      </c>
      <c r="G52" s="125">
        <v>9438806.4499999993</v>
      </c>
      <c r="H52" s="124">
        <v>0.58109999999999995</v>
      </c>
    </row>
    <row r="53" spans="1:8" x14ac:dyDescent="0.2">
      <c r="A53" s="123" t="s">
        <v>397</v>
      </c>
      <c r="B53" s="123" t="s">
        <v>398</v>
      </c>
      <c r="C53" s="121">
        <v>7168</v>
      </c>
      <c r="D53" s="122">
        <v>0</v>
      </c>
      <c r="E53" s="121">
        <v>12971</v>
      </c>
      <c r="F53" s="121">
        <v>20139</v>
      </c>
      <c r="G53" s="121">
        <v>11518</v>
      </c>
      <c r="H53" s="120">
        <v>0.57189999999999996</v>
      </c>
    </row>
    <row r="54" spans="1:8" x14ac:dyDescent="0.2">
      <c r="A54" s="127" t="s">
        <v>306</v>
      </c>
      <c r="B54" s="127" t="s">
        <v>305</v>
      </c>
      <c r="C54" s="125">
        <v>5575012</v>
      </c>
      <c r="D54" s="126">
        <v>0</v>
      </c>
      <c r="E54" s="125">
        <v>25585</v>
      </c>
      <c r="F54" s="125">
        <v>5600597</v>
      </c>
      <c r="G54" s="125">
        <v>2534494.9700000002</v>
      </c>
      <c r="H54" s="124">
        <v>0.45250000000000001</v>
      </c>
    </row>
    <row r="55" spans="1:8" x14ac:dyDescent="0.2">
      <c r="A55" s="123" t="s">
        <v>304</v>
      </c>
      <c r="B55" s="123" t="s">
        <v>303</v>
      </c>
      <c r="C55" s="121">
        <v>33593</v>
      </c>
      <c r="D55" s="122">
        <v>0</v>
      </c>
      <c r="E55" s="121">
        <v>106655</v>
      </c>
      <c r="F55" s="121">
        <v>140248</v>
      </c>
      <c r="G55" s="121">
        <v>44721.47</v>
      </c>
      <c r="H55" s="120">
        <v>0.31890000000000002</v>
      </c>
    </row>
    <row r="56" spans="1:8" x14ac:dyDescent="0.2">
      <c r="A56" s="127" t="s">
        <v>302</v>
      </c>
      <c r="B56" s="127" t="s">
        <v>301</v>
      </c>
      <c r="C56" s="125">
        <v>19117949</v>
      </c>
      <c r="D56" s="126">
        <v>0</v>
      </c>
      <c r="E56" s="125">
        <v>-105293</v>
      </c>
      <c r="F56" s="125">
        <v>19012656</v>
      </c>
      <c r="G56" s="125">
        <v>14572092.83</v>
      </c>
      <c r="H56" s="124">
        <v>0.76639999999999997</v>
      </c>
    </row>
    <row r="57" spans="1:8" x14ac:dyDescent="0.2">
      <c r="A57" s="123" t="s">
        <v>300</v>
      </c>
      <c r="B57" s="123" t="s">
        <v>299</v>
      </c>
      <c r="C57" s="121">
        <v>1200224</v>
      </c>
      <c r="D57" s="122">
        <v>0</v>
      </c>
      <c r="E57" s="121">
        <v>7000</v>
      </c>
      <c r="F57" s="121">
        <v>1207224</v>
      </c>
      <c r="G57" s="121">
        <v>249056.92</v>
      </c>
      <c r="H57" s="120">
        <v>0.20630000000000001</v>
      </c>
    </row>
    <row r="58" spans="1:8" x14ac:dyDescent="0.2">
      <c r="A58" s="127" t="s">
        <v>298</v>
      </c>
      <c r="B58" s="127" t="s">
        <v>297</v>
      </c>
      <c r="C58" s="125">
        <v>1958878</v>
      </c>
      <c r="D58" s="126">
        <v>0</v>
      </c>
      <c r="E58" s="125">
        <v>360763</v>
      </c>
      <c r="F58" s="125">
        <v>2319641</v>
      </c>
      <c r="G58" s="125">
        <v>137660.13</v>
      </c>
      <c r="H58" s="124">
        <v>5.9299999999999999E-2</v>
      </c>
    </row>
    <row r="59" spans="1:8" x14ac:dyDescent="0.2">
      <c r="A59" s="123" t="s">
        <v>296</v>
      </c>
      <c r="B59" s="123" t="s">
        <v>295</v>
      </c>
      <c r="C59" s="121">
        <v>1769701</v>
      </c>
      <c r="D59" s="122">
        <v>0</v>
      </c>
      <c r="E59" s="121">
        <v>105783</v>
      </c>
      <c r="F59" s="121">
        <v>1875484</v>
      </c>
      <c r="G59" s="121">
        <v>913218.75</v>
      </c>
      <c r="H59" s="120">
        <v>0.4869</v>
      </c>
    </row>
    <row r="60" spans="1:8" x14ac:dyDescent="0.2">
      <c r="A60" s="127" t="s">
        <v>399</v>
      </c>
      <c r="B60" s="127" t="s">
        <v>400</v>
      </c>
      <c r="C60" s="125">
        <v>14189146</v>
      </c>
      <c r="D60" s="126">
        <v>0</v>
      </c>
      <c r="E60" s="125">
        <v>-578839</v>
      </c>
      <c r="F60" s="125">
        <v>13610307</v>
      </c>
      <c r="G60" s="125">
        <v>13272157.029999999</v>
      </c>
      <c r="H60" s="124">
        <v>0.97519999999999996</v>
      </c>
    </row>
    <row r="61" spans="1:8" x14ac:dyDescent="0.2">
      <c r="A61" s="123" t="s">
        <v>294</v>
      </c>
      <c r="B61" s="123" t="s">
        <v>293</v>
      </c>
      <c r="C61" s="121">
        <v>286391727</v>
      </c>
      <c r="D61" s="122">
        <v>0</v>
      </c>
      <c r="E61" s="121">
        <v>103280</v>
      </c>
      <c r="F61" s="121">
        <v>286495007</v>
      </c>
      <c r="G61" s="121">
        <v>246365661.94</v>
      </c>
      <c r="H61" s="120">
        <v>0.8599</v>
      </c>
    </row>
    <row r="62" spans="1:8" x14ac:dyDescent="0.2">
      <c r="A62" s="127" t="s">
        <v>401</v>
      </c>
      <c r="B62" s="127" t="s">
        <v>402</v>
      </c>
      <c r="C62" s="125">
        <v>1586907</v>
      </c>
      <c r="D62" s="126">
        <v>0</v>
      </c>
      <c r="E62" s="125">
        <v>-332300</v>
      </c>
      <c r="F62" s="125">
        <v>1254607</v>
      </c>
      <c r="G62" s="126">
        <v>0</v>
      </c>
      <c r="H62" s="126" t="s">
        <v>192</v>
      </c>
    </row>
    <row r="63" spans="1:8" x14ac:dyDescent="0.2">
      <c r="A63" s="123" t="s">
        <v>292</v>
      </c>
      <c r="B63" s="123" t="s">
        <v>291</v>
      </c>
      <c r="C63" s="121">
        <v>233203253</v>
      </c>
      <c r="D63" s="122">
        <v>0</v>
      </c>
      <c r="E63" s="122">
        <v>0</v>
      </c>
      <c r="F63" s="121">
        <v>233203253</v>
      </c>
      <c r="G63" s="121">
        <v>198499195.97999999</v>
      </c>
      <c r="H63" s="120">
        <v>0.85119999999999996</v>
      </c>
    </row>
    <row r="64" spans="1:8" x14ac:dyDescent="0.2">
      <c r="A64" s="127" t="s">
        <v>290</v>
      </c>
      <c r="B64" s="127" t="s">
        <v>289</v>
      </c>
      <c r="C64" s="125">
        <v>8057366</v>
      </c>
      <c r="D64" s="126">
        <v>0</v>
      </c>
      <c r="E64" s="125">
        <v>371108</v>
      </c>
      <c r="F64" s="125">
        <v>8428474</v>
      </c>
      <c r="G64" s="125">
        <v>7938063.5199999996</v>
      </c>
      <c r="H64" s="124">
        <v>0.94179999999999997</v>
      </c>
    </row>
    <row r="65" spans="1:8" x14ac:dyDescent="0.2">
      <c r="A65" s="123" t="s">
        <v>288</v>
      </c>
      <c r="B65" s="123" t="s">
        <v>287</v>
      </c>
      <c r="C65" s="121">
        <v>316625</v>
      </c>
      <c r="D65" s="122">
        <v>0</v>
      </c>
      <c r="E65" s="121">
        <v>271976</v>
      </c>
      <c r="F65" s="121">
        <v>588601</v>
      </c>
      <c r="G65" s="121">
        <v>530952.97</v>
      </c>
      <c r="H65" s="120">
        <v>0.90210000000000001</v>
      </c>
    </row>
    <row r="66" spans="1:8" x14ac:dyDescent="0.2">
      <c r="A66" s="127" t="s">
        <v>286</v>
      </c>
      <c r="B66" s="127" t="s">
        <v>285</v>
      </c>
      <c r="C66" s="125">
        <v>2902799</v>
      </c>
      <c r="D66" s="126">
        <v>0</v>
      </c>
      <c r="E66" s="125">
        <v>262854</v>
      </c>
      <c r="F66" s="125">
        <v>3165653</v>
      </c>
      <c r="G66" s="125">
        <v>3044744.01</v>
      </c>
      <c r="H66" s="124">
        <v>0.96179999999999999</v>
      </c>
    </row>
    <row r="67" spans="1:8" x14ac:dyDescent="0.2">
      <c r="A67" s="123" t="s">
        <v>284</v>
      </c>
      <c r="B67" s="123" t="s">
        <v>283</v>
      </c>
      <c r="C67" s="121">
        <v>40324777</v>
      </c>
      <c r="D67" s="122">
        <v>0</v>
      </c>
      <c r="E67" s="121">
        <v>-470358</v>
      </c>
      <c r="F67" s="121">
        <v>39854419</v>
      </c>
      <c r="G67" s="121">
        <v>36352705.460000001</v>
      </c>
      <c r="H67" s="120">
        <v>0.91210000000000002</v>
      </c>
    </row>
    <row r="68" spans="1:8" x14ac:dyDescent="0.2">
      <c r="A68" s="127" t="s">
        <v>282</v>
      </c>
      <c r="B68" s="127" t="s">
        <v>281</v>
      </c>
      <c r="C68" s="125">
        <v>14216656</v>
      </c>
      <c r="D68" s="126">
        <v>0</v>
      </c>
      <c r="E68" s="125">
        <v>-8703284</v>
      </c>
      <c r="F68" s="125">
        <v>5513372</v>
      </c>
      <c r="G68" s="125">
        <v>2288538</v>
      </c>
      <c r="H68" s="124">
        <v>0.41510000000000002</v>
      </c>
    </row>
    <row r="69" spans="1:8" x14ac:dyDescent="0.2">
      <c r="A69" s="123" t="s">
        <v>280</v>
      </c>
      <c r="B69" s="123" t="s">
        <v>279</v>
      </c>
      <c r="C69" s="121">
        <v>1395527</v>
      </c>
      <c r="D69" s="122">
        <v>0</v>
      </c>
      <c r="E69" s="121">
        <v>-114900</v>
      </c>
      <c r="F69" s="121">
        <v>1280627</v>
      </c>
      <c r="G69" s="121">
        <v>307030</v>
      </c>
      <c r="H69" s="120">
        <v>0.2397</v>
      </c>
    </row>
    <row r="70" spans="1:8" x14ac:dyDescent="0.2">
      <c r="A70" s="127" t="s">
        <v>278</v>
      </c>
      <c r="B70" s="127" t="s">
        <v>277</v>
      </c>
      <c r="C70" s="125">
        <v>4347645</v>
      </c>
      <c r="D70" s="126">
        <v>0</v>
      </c>
      <c r="E70" s="125">
        <v>-114900</v>
      </c>
      <c r="F70" s="125">
        <v>4232745</v>
      </c>
      <c r="G70" s="125">
        <v>1981508</v>
      </c>
      <c r="H70" s="124">
        <v>0.46810000000000002</v>
      </c>
    </row>
    <row r="71" spans="1:8" x14ac:dyDescent="0.2">
      <c r="A71" s="123" t="s">
        <v>276</v>
      </c>
      <c r="B71" s="123" t="s">
        <v>275</v>
      </c>
      <c r="C71" s="121">
        <v>2983172</v>
      </c>
      <c r="D71" s="122">
        <v>0</v>
      </c>
      <c r="E71" s="121">
        <v>-2983172</v>
      </c>
      <c r="F71" s="122">
        <v>0</v>
      </c>
      <c r="G71" s="122">
        <v>0</v>
      </c>
      <c r="H71" s="122" t="s">
        <v>192</v>
      </c>
    </row>
    <row r="72" spans="1:8" x14ac:dyDescent="0.2">
      <c r="A72" s="127" t="s">
        <v>274</v>
      </c>
      <c r="B72" s="127" t="s">
        <v>273</v>
      </c>
      <c r="C72" s="125">
        <v>5490312</v>
      </c>
      <c r="D72" s="126">
        <v>0</v>
      </c>
      <c r="E72" s="125">
        <v>-5490312</v>
      </c>
      <c r="F72" s="126">
        <v>0</v>
      </c>
      <c r="G72" s="126">
        <v>0</v>
      </c>
      <c r="H72" s="126" t="s">
        <v>192</v>
      </c>
    </row>
    <row r="73" spans="1:8" x14ac:dyDescent="0.2">
      <c r="A73" s="123" t="s">
        <v>272</v>
      </c>
      <c r="B73" s="123" t="s">
        <v>271</v>
      </c>
      <c r="C73" s="121">
        <v>2918867</v>
      </c>
      <c r="D73" s="122">
        <v>0</v>
      </c>
      <c r="E73" s="121">
        <v>-380622</v>
      </c>
      <c r="F73" s="121">
        <v>2538245</v>
      </c>
      <c r="G73" s="121">
        <v>2233076.31</v>
      </c>
      <c r="H73" s="120">
        <v>0.87980000000000003</v>
      </c>
    </row>
    <row r="74" spans="1:8" x14ac:dyDescent="0.2">
      <c r="A74" s="127" t="s">
        <v>270</v>
      </c>
      <c r="B74" s="127" t="s">
        <v>269</v>
      </c>
      <c r="C74" s="125">
        <v>2918867</v>
      </c>
      <c r="D74" s="126">
        <v>0</v>
      </c>
      <c r="E74" s="125">
        <v>-380622</v>
      </c>
      <c r="F74" s="125">
        <v>2538245</v>
      </c>
      <c r="G74" s="125">
        <v>2233076.31</v>
      </c>
      <c r="H74" s="124">
        <v>0.87980000000000003</v>
      </c>
    </row>
    <row r="75" spans="1:8" x14ac:dyDescent="0.2">
      <c r="A75" s="123" t="s">
        <v>268</v>
      </c>
      <c r="B75" s="123" t="s">
        <v>267</v>
      </c>
      <c r="C75" s="121">
        <v>10345684</v>
      </c>
      <c r="D75" s="122">
        <v>0</v>
      </c>
      <c r="E75" s="121">
        <v>68000</v>
      </c>
      <c r="F75" s="121">
        <v>10413684</v>
      </c>
      <c r="G75" s="121">
        <v>9023899.8200000003</v>
      </c>
      <c r="H75" s="120">
        <v>0.86650000000000005</v>
      </c>
    </row>
    <row r="76" spans="1:8" x14ac:dyDescent="0.2">
      <c r="A76" s="127" t="s">
        <v>266</v>
      </c>
      <c r="B76" s="127" t="s">
        <v>265</v>
      </c>
      <c r="C76" s="125">
        <v>10345684</v>
      </c>
      <c r="D76" s="126">
        <v>0</v>
      </c>
      <c r="E76" s="125">
        <v>68000</v>
      </c>
      <c r="F76" s="125">
        <v>10413684</v>
      </c>
      <c r="G76" s="125">
        <v>9023899.8200000003</v>
      </c>
      <c r="H76" s="124">
        <v>0.86650000000000005</v>
      </c>
    </row>
    <row r="77" spans="1:8" x14ac:dyDescent="0.2">
      <c r="A77" s="123" t="s">
        <v>264</v>
      </c>
      <c r="B77" s="123" t="s">
        <v>263</v>
      </c>
      <c r="C77" s="121">
        <v>78243297</v>
      </c>
      <c r="D77" s="122">
        <v>0</v>
      </c>
      <c r="E77" s="121">
        <v>-7486161</v>
      </c>
      <c r="F77" s="121">
        <v>70757136</v>
      </c>
      <c r="G77" s="121">
        <v>66887640.649999999</v>
      </c>
      <c r="H77" s="120">
        <v>0.94530000000000003</v>
      </c>
    </row>
    <row r="78" spans="1:8" x14ac:dyDescent="0.2">
      <c r="A78" s="127" t="s">
        <v>262</v>
      </c>
      <c r="B78" s="127" t="s">
        <v>261</v>
      </c>
      <c r="C78" s="125">
        <v>6922429</v>
      </c>
      <c r="D78" s="126">
        <v>0</v>
      </c>
      <c r="E78" s="125">
        <v>767081</v>
      </c>
      <c r="F78" s="125">
        <v>7689510</v>
      </c>
      <c r="G78" s="125">
        <v>7416107.4299999997</v>
      </c>
      <c r="H78" s="124">
        <v>0.96440000000000003</v>
      </c>
    </row>
    <row r="79" spans="1:8" x14ac:dyDescent="0.2">
      <c r="A79" s="123" t="s">
        <v>260</v>
      </c>
      <c r="B79" s="123" t="s">
        <v>259</v>
      </c>
      <c r="C79" s="121">
        <v>415788</v>
      </c>
      <c r="D79" s="122">
        <v>0</v>
      </c>
      <c r="E79" s="121">
        <v>-53957</v>
      </c>
      <c r="F79" s="121">
        <v>361831</v>
      </c>
      <c r="G79" s="121">
        <v>160640.39000000001</v>
      </c>
      <c r="H79" s="120">
        <v>0.44400000000000001</v>
      </c>
    </row>
    <row r="80" spans="1:8" x14ac:dyDescent="0.2">
      <c r="A80" s="127" t="s">
        <v>453</v>
      </c>
      <c r="B80" s="127" t="s">
        <v>452</v>
      </c>
      <c r="C80" s="126">
        <v>0</v>
      </c>
      <c r="D80" s="126">
        <v>0</v>
      </c>
      <c r="E80" s="125">
        <v>88876</v>
      </c>
      <c r="F80" s="125">
        <v>88876</v>
      </c>
      <c r="G80" s="125">
        <v>46434.49</v>
      </c>
      <c r="H80" s="124">
        <v>0.52249999999999996</v>
      </c>
    </row>
    <row r="81" spans="1:8" x14ac:dyDescent="0.2">
      <c r="A81" s="123" t="s">
        <v>258</v>
      </c>
      <c r="B81" s="123" t="s">
        <v>257</v>
      </c>
      <c r="C81" s="121">
        <v>1419245</v>
      </c>
      <c r="D81" s="122">
        <v>0</v>
      </c>
      <c r="E81" s="121">
        <v>76294</v>
      </c>
      <c r="F81" s="121">
        <v>1495539</v>
      </c>
      <c r="G81" s="121">
        <v>1400887.02</v>
      </c>
      <c r="H81" s="120">
        <v>0.93669999999999998</v>
      </c>
    </row>
    <row r="82" spans="1:8" x14ac:dyDescent="0.2">
      <c r="A82" s="127" t="s">
        <v>256</v>
      </c>
      <c r="B82" s="127" t="s">
        <v>255</v>
      </c>
      <c r="C82" s="125">
        <v>14206935</v>
      </c>
      <c r="D82" s="126">
        <v>0</v>
      </c>
      <c r="E82" s="125">
        <v>-629388</v>
      </c>
      <c r="F82" s="125">
        <v>13577547</v>
      </c>
      <c r="G82" s="125">
        <v>12342848.869999999</v>
      </c>
      <c r="H82" s="124">
        <v>0.90910000000000002</v>
      </c>
    </row>
    <row r="83" spans="1:8" x14ac:dyDescent="0.2">
      <c r="A83" s="123" t="s">
        <v>254</v>
      </c>
      <c r="B83" s="123" t="s">
        <v>253</v>
      </c>
      <c r="C83" s="121">
        <v>55278900</v>
      </c>
      <c r="D83" s="122">
        <v>0</v>
      </c>
      <c r="E83" s="121">
        <v>-7735067</v>
      </c>
      <c r="F83" s="121">
        <v>47543833</v>
      </c>
      <c r="G83" s="121">
        <v>45520722.450000003</v>
      </c>
      <c r="H83" s="120">
        <v>0.95740000000000003</v>
      </c>
    </row>
    <row r="84" spans="1:8" x14ac:dyDescent="0.2">
      <c r="A84" s="127" t="s">
        <v>252</v>
      </c>
      <c r="B84" s="127" t="s">
        <v>251</v>
      </c>
      <c r="C84" s="125">
        <v>3716739</v>
      </c>
      <c r="D84" s="126">
        <v>0</v>
      </c>
      <c r="E84" s="125">
        <v>-371282</v>
      </c>
      <c r="F84" s="125">
        <v>3345457</v>
      </c>
      <c r="G84" s="125">
        <v>1157848.48</v>
      </c>
      <c r="H84" s="124">
        <v>0.34610000000000002</v>
      </c>
    </row>
    <row r="85" spans="1:8" x14ac:dyDescent="0.2">
      <c r="A85" s="123" t="s">
        <v>250</v>
      </c>
      <c r="B85" s="123" t="s">
        <v>249</v>
      </c>
      <c r="C85" s="121">
        <v>895627</v>
      </c>
      <c r="D85" s="122">
        <v>0</v>
      </c>
      <c r="E85" s="121">
        <v>-241562</v>
      </c>
      <c r="F85" s="121">
        <v>654065</v>
      </c>
      <c r="G85" s="121">
        <v>654064.37</v>
      </c>
      <c r="H85" s="120">
        <v>1</v>
      </c>
    </row>
    <row r="86" spans="1:8" x14ac:dyDescent="0.2">
      <c r="A86" s="127" t="s">
        <v>248</v>
      </c>
      <c r="B86" s="127" t="s">
        <v>247</v>
      </c>
      <c r="C86" s="125">
        <v>2821112</v>
      </c>
      <c r="D86" s="126">
        <v>0</v>
      </c>
      <c r="E86" s="125">
        <v>-129720</v>
      </c>
      <c r="F86" s="125">
        <v>2691392</v>
      </c>
      <c r="G86" s="125">
        <v>503784.11</v>
      </c>
      <c r="H86" s="124">
        <v>0.18720000000000001</v>
      </c>
    </row>
    <row r="87" spans="1:8" x14ac:dyDescent="0.2">
      <c r="A87" s="123" t="s">
        <v>246</v>
      </c>
      <c r="B87" s="123" t="s">
        <v>245</v>
      </c>
      <c r="C87" s="121">
        <v>1308748</v>
      </c>
      <c r="D87" s="122">
        <v>0</v>
      </c>
      <c r="E87" s="121">
        <v>-1192920</v>
      </c>
      <c r="F87" s="121">
        <v>115828</v>
      </c>
      <c r="G87" s="121">
        <v>100922.7</v>
      </c>
      <c r="H87" s="120">
        <v>0.87129999999999996</v>
      </c>
    </row>
    <row r="88" spans="1:8" x14ac:dyDescent="0.2">
      <c r="A88" s="127" t="s">
        <v>439</v>
      </c>
      <c r="B88" s="127" t="s">
        <v>438</v>
      </c>
      <c r="C88" s="126">
        <v>0</v>
      </c>
      <c r="D88" s="126">
        <v>0</v>
      </c>
      <c r="E88" s="125">
        <v>115828</v>
      </c>
      <c r="F88" s="125">
        <v>115828</v>
      </c>
      <c r="G88" s="125">
        <v>100922.7</v>
      </c>
      <c r="H88" s="124">
        <v>0.87129999999999996</v>
      </c>
    </row>
    <row r="89" spans="1:8" x14ac:dyDescent="0.2">
      <c r="A89" s="123" t="s">
        <v>244</v>
      </c>
      <c r="B89" s="123" t="s">
        <v>243</v>
      </c>
      <c r="C89" s="121">
        <v>1308748</v>
      </c>
      <c r="D89" s="122">
        <v>0</v>
      </c>
      <c r="E89" s="121">
        <v>-1308748</v>
      </c>
      <c r="F89" s="122">
        <v>0</v>
      </c>
      <c r="G89" s="122">
        <v>0</v>
      </c>
      <c r="H89" s="122" t="s">
        <v>192</v>
      </c>
    </row>
    <row r="90" spans="1:8" x14ac:dyDescent="0.2">
      <c r="A90" s="127" t="s">
        <v>242</v>
      </c>
      <c r="B90" s="127" t="s">
        <v>35</v>
      </c>
      <c r="C90" s="125">
        <v>9359842</v>
      </c>
      <c r="D90" s="126">
        <v>0</v>
      </c>
      <c r="E90" s="125">
        <v>564748</v>
      </c>
      <c r="F90" s="125">
        <v>9924590</v>
      </c>
      <c r="G90" s="125">
        <v>5126315.7300000004</v>
      </c>
      <c r="H90" s="124">
        <v>0.51649999999999996</v>
      </c>
    </row>
    <row r="91" spans="1:8" x14ac:dyDescent="0.2">
      <c r="A91" s="123" t="s">
        <v>241</v>
      </c>
      <c r="B91" s="123" t="s">
        <v>240</v>
      </c>
      <c r="C91" s="121">
        <v>5196949</v>
      </c>
      <c r="D91" s="122">
        <v>0</v>
      </c>
      <c r="E91" s="121">
        <v>-1000000</v>
      </c>
      <c r="F91" s="121">
        <v>4196949</v>
      </c>
      <c r="G91" s="121">
        <v>2845466.53</v>
      </c>
      <c r="H91" s="120">
        <v>0.67800000000000005</v>
      </c>
    </row>
    <row r="92" spans="1:8" x14ac:dyDescent="0.2">
      <c r="A92" s="127" t="s">
        <v>239</v>
      </c>
      <c r="B92" s="127" t="s">
        <v>238</v>
      </c>
      <c r="C92" s="125">
        <v>5173922</v>
      </c>
      <c r="D92" s="126">
        <v>0</v>
      </c>
      <c r="E92" s="125">
        <v>-1000000</v>
      </c>
      <c r="F92" s="125">
        <v>4173922</v>
      </c>
      <c r="G92" s="125">
        <v>2845466.53</v>
      </c>
      <c r="H92" s="124">
        <v>0.68169999999999997</v>
      </c>
    </row>
    <row r="93" spans="1:8" x14ac:dyDescent="0.2">
      <c r="A93" s="123" t="s">
        <v>407</v>
      </c>
      <c r="B93" s="123" t="s">
        <v>408</v>
      </c>
      <c r="C93" s="122">
        <v>677</v>
      </c>
      <c r="D93" s="122">
        <v>0</v>
      </c>
      <c r="E93" s="122">
        <v>0</v>
      </c>
      <c r="F93" s="122">
        <v>677</v>
      </c>
      <c r="G93" s="122">
        <v>0</v>
      </c>
      <c r="H93" s="122" t="s">
        <v>192</v>
      </c>
    </row>
    <row r="94" spans="1:8" x14ac:dyDescent="0.2">
      <c r="A94" s="127" t="s">
        <v>237</v>
      </c>
      <c r="B94" s="127" t="s">
        <v>236</v>
      </c>
      <c r="C94" s="125">
        <v>22350</v>
      </c>
      <c r="D94" s="126">
        <v>0</v>
      </c>
      <c r="E94" s="126">
        <v>0</v>
      </c>
      <c r="F94" s="125">
        <v>22350</v>
      </c>
      <c r="G94" s="126">
        <v>0</v>
      </c>
      <c r="H94" s="126" t="s">
        <v>192</v>
      </c>
    </row>
    <row r="95" spans="1:8" x14ac:dyDescent="0.2">
      <c r="A95" s="123" t="s">
        <v>235</v>
      </c>
      <c r="B95" s="123" t="s">
        <v>234</v>
      </c>
      <c r="C95" s="121">
        <v>170826</v>
      </c>
      <c r="D95" s="122">
        <v>0</v>
      </c>
      <c r="E95" s="121">
        <v>-81129</v>
      </c>
      <c r="F95" s="121">
        <v>89697</v>
      </c>
      <c r="G95" s="121">
        <v>3305.29</v>
      </c>
      <c r="H95" s="120">
        <v>3.6799999999999999E-2</v>
      </c>
    </row>
    <row r="96" spans="1:8" x14ac:dyDescent="0.2">
      <c r="A96" s="127" t="s">
        <v>233</v>
      </c>
      <c r="B96" s="127" t="s">
        <v>232</v>
      </c>
      <c r="C96" s="125">
        <v>170826</v>
      </c>
      <c r="D96" s="126">
        <v>0</v>
      </c>
      <c r="E96" s="125">
        <v>-81129</v>
      </c>
      <c r="F96" s="125">
        <v>89697</v>
      </c>
      <c r="G96" s="125">
        <v>3305.29</v>
      </c>
      <c r="H96" s="124">
        <v>3.6799999999999999E-2</v>
      </c>
    </row>
    <row r="97" spans="1:8" x14ac:dyDescent="0.2">
      <c r="A97" s="123" t="s">
        <v>231</v>
      </c>
      <c r="B97" s="123" t="s">
        <v>230</v>
      </c>
      <c r="C97" s="121">
        <v>6291</v>
      </c>
      <c r="D97" s="122">
        <v>0</v>
      </c>
      <c r="E97" s="121">
        <v>5984</v>
      </c>
      <c r="F97" s="121">
        <v>12275</v>
      </c>
      <c r="G97" s="121">
        <v>5782</v>
      </c>
      <c r="H97" s="120">
        <v>0.47099999999999997</v>
      </c>
    </row>
    <row r="98" spans="1:8" x14ac:dyDescent="0.2">
      <c r="A98" s="127" t="s">
        <v>229</v>
      </c>
      <c r="B98" s="127" t="s">
        <v>228</v>
      </c>
      <c r="C98" s="125">
        <v>6291</v>
      </c>
      <c r="D98" s="126">
        <v>0</v>
      </c>
      <c r="E98" s="125">
        <v>5984</v>
      </c>
      <c r="F98" s="125">
        <v>12275</v>
      </c>
      <c r="G98" s="125">
        <v>5782</v>
      </c>
      <c r="H98" s="124">
        <v>0.47099999999999997</v>
      </c>
    </row>
    <row r="99" spans="1:8" x14ac:dyDescent="0.2">
      <c r="A99" s="123" t="s">
        <v>227</v>
      </c>
      <c r="B99" s="123" t="s">
        <v>226</v>
      </c>
      <c r="C99" s="121">
        <v>2056446</v>
      </c>
      <c r="D99" s="122">
        <v>0</v>
      </c>
      <c r="E99" s="121">
        <v>2021417</v>
      </c>
      <c r="F99" s="121">
        <v>4077863</v>
      </c>
      <c r="G99" s="121">
        <v>1997675.83</v>
      </c>
      <c r="H99" s="120">
        <v>0.4899</v>
      </c>
    </row>
    <row r="100" spans="1:8" x14ac:dyDescent="0.2">
      <c r="A100" s="127" t="s">
        <v>225</v>
      </c>
      <c r="B100" s="127" t="s">
        <v>224</v>
      </c>
      <c r="C100" s="125">
        <v>2056446</v>
      </c>
      <c r="D100" s="126">
        <v>0</v>
      </c>
      <c r="E100" s="125">
        <v>2021417</v>
      </c>
      <c r="F100" s="125">
        <v>4077863</v>
      </c>
      <c r="G100" s="125">
        <v>1997675.83</v>
      </c>
      <c r="H100" s="124">
        <v>0.4899</v>
      </c>
    </row>
    <row r="101" spans="1:8" x14ac:dyDescent="0.2">
      <c r="A101" s="123" t="s">
        <v>223</v>
      </c>
      <c r="B101" s="123" t="s">
        <v>222</v>
      </c>
      <c r="C101" s="121">
        <v>1929330</v>
      </c>
      <c r="D101" s="122">
        <v>0</v>
      </c>
      <c r="E101" s="121">
        <v>-381524</v>
      </c>
      <c r="F101" s="121">
        <v>1547806</v>
      </c>
      <c r="G101" s="121">
        <v>274086.08</v>
      </c>
      <c r="H101" s="120">
        <v>0.17710000000000001</v>
      </c>
    </row>
    <row r="102" spans="1:8" x14ac:dyDescent="0.2">
      <c r="A102" s="127" t="s">
        <v>221</v>
      </c>
      <c r="B102" s="127" t="s">
        <v>220</v>
      </c>
      <c r="C102" s="125">
        <v>286916</v>
      </c>
      <c r="D102" s="126">
        <v>0</v>
      </c>
      <c r="E102" s="125">
        <v>2992</v>
      </c>
      <c r="F102" s="125">
        <v>289908</v>
      </c>
      <c r="G102" s="125">
        <v>4832.32</v>
      </c>
      <c r="H102" s="124">
        <v>1.67E-2</v>
      </c>
    </row>
    <row r="103" spans="1:8" x14ac:dyDescent="0.2">
      <c r="A103" s="123" t="s">
        <v>219</v>
      </c>
      <c r="B103" s="123" t="s">
        <v>218</v>
      </c>
      <c r="C103" s="121">
        <v>4116</v>
      </c>
      <c r="D103" s="122">
        <v>0</v>
      </c>
      <c r="E103" s="122">
        <v>-56</v>
      </c>
      <c r="F103" s="121">
        <v>4060</v>
      </c>
      <c r="G103" s="122">
        <v>0</v>
      </c>
      <c r="H103" s="122" t="s">
        <v>192</v>
      </c>
    </row>
    <row r="104" spans="1:8" x14ac:dyDescent="0.2">
      <c r="A104" s="127" t="s">
        <v>217</v>
      </c>
      <c r="B104" s="127" t="s">
        <v>216</v>
      </c>
      <c r="C104" s="125">
        <v>906798</v>
      </c>
      <c r="D104" s="126">
        <v>0</v>
      </c>
      <c r="E104" s="125">
        <v>-375540</v>
      </c>
      <c r="F104" s="125">
        <v>531258</v>
      </c>
      <c r="G104" s="125">
        <v>195935.12</v>
      </c>
      <c r="H104" s="124">
        <v>0.36880000000000002</v>
      </c>
    </row>
    <row r="105" spans="1:8" x14ac:dyDescent="0.2">
      <c r="A105" s="123" t="s">
        <v>215</v>
      </c>
      <c r="B105" s="123" t="s">
        <v>214</v>
      </c>
      <c r="C105" s="121">
        <v>5267</v>
      </c>
      <c r="D105" s="122">
        <v>0</v>
      </c>
      <c r="E105" s="122">
        <v>-634</v>
      </c>
      <c r="F105" s="121">
        <v>4633</v>
      </c>
      <c r="G105" s="121">
        <v>3307.14</v>
      </c>
      <c r="H105" s="120">
        <v>0.71379999999999999</v>
      </c>
    </row>
    <row r="106" spans="1:8" x14ac:dyDescent="0.2">
      <c r="A106" s="127" t="s">
        <v>213</v>
      </c>
      <c r="B106" s="127" t="s">
        <v>212</v>
      </c>
      <c r="C106" s="125">
        <v>609409</v>
      </c>
      <c r="D106" s="126">
        <v>0</v>
      </c>
      <c r="E106" s="126">
        <v>634</v>
      </c>
      <c r="F106" s="125">
        <v>610043</v>
      </c>
      <c r="G106" s="125">
        <v>65391.51</v>
      </c>
      <c r="H106" s="124">
        <v>0.1072</v>
      </c>
    </row>
    <row r="107" spans="1:8" x14ac:dyDescent="0.2">
      <c r="A107" s="123" t="s">
        <v>211</v>
      </c>
      <c r="B107" s="123" t="s">
        <v>210</v>
      </c>
      <c r="C107" s="121">
        <v>25646</v>
      </c>
      <c r="D107" s="122">
        <v>0</v>
      </c>
      <c r="E107" s="121">
        <v>-1098</v>
      </c>
      <c r="F107" s="121">
        <v>24548</v>
      </c>
      <c r="G107" s="122">
        <v>0</v>
      </c>
      <c r="H107" s="122" t="s">
        <v>192</v>
      </c>
    </row>
    <row r="108" spans="1:8" x14ac:dyDescent="0.2">
      <c r="A108" s="127" t="s">
        <v>209</v>
      </c>
      <c r="B108" s="127" t="s">
        <v>208</v>
      </c>
      <c r="C108" s="125">
        <v>35611</v>
      </c>
      <c r="D108" s="126">
        <v>0</v>
      </c>
      <c r="E108" s="125">
        <v>-3631</v>
      </c>
      <c r="F108" s="125">
        <v>31980</v>
      </c>
      <c r="G108" s="126">
        <v>0</v>
      </c>
      <c r="H108" s="126" t="s">
        <v>192</v>
      </c>
    </row>
    <row r="109" spans="1:8" x14ac:dyDescent="0.2">
      <c r="A109" s="123" t="s">
        <v>207</v>
      </c>
      <c r="B109" s="123" t="s">
        <v>206</v>
      </c>
      <c r="C109" s="121">
        <v>55567</v>
      </c>
      <c r="D109" s="122">
        <v>0</v>
      </c>
      <c r="E109" s="121">
        <v>-4191</v>
      </c>
      <c r="F109" s="121">
        <v>51376</v>
      </c>
      <c r="G109" s="121">
        <v>4619.99</v>
      </c>
      <c r="H109" s="120">
        <v>8.9899999999999994E-2</v>
      </c>
    </row>
    <row r="110" spans="1:8" x14ac:dyDescent="0.2">
      <c r="A110" s="127" t="s">
        <v>205</v>
      </c>
      <c r="B110" s="127" t="s">
        <v>36</v>
      </c>
      <c r="C110" s="125">
        <v>452926678</v>
      </c>
      <c r="D110" s="126">
        <v>0</v>
      </c>
      <c r="E110" s="125">
        <v>40441074</v>
      </c>
      <c r="F110" s="125">
        <v>493367752</v>
      </c>
      <c r="G110" s="125">
        <v>438218756.87</v>
      </c>
      <c r="H110" s="124">
        <v>0.88819999999999999</v>
      </c>
    </row>
    <row r="111" spans="1:8" x14ac:dyDescent="0.2">
      <c r="A111" s="123" t="s">
        <v>204</v>
      </c>
      <c r="B111" s="123" t="s">
        <v>203</v>
      </c>
      <c r="C111" s="121">
        <v>8694882</v>
      </c>
      <c r="D111" s="122">
        <v>0</v>
      </c>
      <c r="E111" s="121">
        <v>3812650</v>
      </c>
      <c r="F111" s="121">
        <v>12507532</v>
      </c>
      <c r="G111" s="121">
        <v>9558070.5099999998</v>
      </c>
      <c r="H111" s="120">
        <v>0.76419999999999999</v>
      </c>
    </row>
    <row r="112" spans="1:8" x14ac:dyDescent="0.2">
      <c r="A112" s="127" t="s">
        <v>411</v>
      </c>
      <c r="B112" s="127" t="s">
        <v>412</v>
      </c>
      <c r="C112" s="125">
        <v>3725</v>
      </c>
      <c r="D112" s="126">
        <v>0</v>
      </c>
      <c r="E112" s="126">
        <v>0</v>
      </c>
      <c r="F112" s="125">
        <v>3725</v>
      </c>
      <c r="G112" s="126">
        <v>0</v>
      </c>
      <c r="H112" s="126" t="s">
        <v>192</v>
      </c>
    </row>
    <row r="113" spans="1:8" x14ac:dyDescent="0.2">
      <c r="A113" s="123" t="s">
        <v>200</v>
      </c>
      <c r="B113" s="123" t="s">
        <v>199</v>
      </c>
      <c r="C113" s="122">
        <v>0</v>
      </c>
      <c r="D113" s="122">
        <v>0</v>
      </c>
      <c r="E113" s="121">
        <v>7480</v>
      </c>
      <c r="F113" s="121">
        <v>7480</v>
      </c>
      <c r="G113" s="121">
        <v>6719.66</v>
      </c>
      <c r="H113" s="120">
        <v>0.89839999999999998</v>
      </c>
    </row>
    <row r="114" spans="1:8" x14ac:dyDescent="0.2">
      <c r="A114" s="127" t="s">
        <v>198</v>
      </c>
      <c r="B114" s="127" t="s">
        <v>197</v>
      </c>
      <c r="C114" s="125">
        <v>8687432</v>
      </c>
      <c r="D114" s="126">
        <v>0</v>
      </c>
      <c r="E114" s="125">
        <v>3763301</v>
      </c>
      <c r="F114" s="125">
        <v>12450733</v>
      </c>
      <c r="G114" s="125">
        <v>9505757.1999999993</v>
      </c>
      <c r="H114" s="124">
        <v>0.76349999999999996</v>
      </c>
    </row>
    <row r="115" spans="1:8" x14ac:dyDescent="0.2">
      <c r="A115" s="123" t="s">
        <v>196</v>
      </c>
      <c r="B115" s="123" t="s">
        <v>195</v>
      </c>
      <c r="C115" s="121">
        <v>3725</v>
      </c>
      <c r="D115" s="122">
        <v>0</v>
      </c>
      <c r="E115" s="121">
        <v>-3725</v>
      </c>
      <c r="F115" s="122">
        <v>0</v>
      </c>
      <c r="G115" s="122">
        <v>0</v>
      </c>
      <c r="H115" s="122" t="s">
        <v>192</v>
      </c>
    </row>
    <row r="116" spans="1:8" x14ac:dyDescent="0.2">
      <c r="A116" s="127" t="s">
        <v>194</v>
      </c>
      <c r="B116" s="127" t="s">
        <v>193</v>
      </c>
      <c r="C116" s="126">
        <v>0</v>
      </c>
      <c r="D116" s="126">
        <v>0</v>
      </c>
      <c r="E116" s="125">
        <v>45594</v>
      </c>
      <c r="F116" s="125">
        <v>45594</v>
      </c>
      <c r="G116" s="125">
        <v>45593.65</v>
      </c>
      <c r="H116" s="124">
        <v>1</v>
      </c>
    </row>
    <row r="117" spans="1:8" x14ac:dyDescent="0.2">
      <c r="A117" s="123" t="s">
        <v>191</v>
      </c>
      <c r="B117" s="123" t="s">
        <v>190</v>
      </c>
      <c r="C117" s="121">
        <v>444231796</v>
      </c>
      <c r="D117" s="122">
        <v>0</v>
      </c>
      <c r="E117" s="121">
        <v>36628424</v>
      </c>
      <c r="F117" s="121">
        <v>480860220</v>
      </c>
      <c r="G117" s="121">
        <v>428660686.36000001</v>
      </c>
      <c r="H117" s="120">
        <v>0.89139999999999997</v>
      </c>
    </row>
    <row r="118" spans="1:8" x14ac:dyDescent="0.2">
      <c r="A118" s="127" t="s">
        <v>189</v>
      </c>
      <c r="B118" s="127" t="s">
        <v>188</v>
      </c>
      <c r="C118" s="125">
        <v>444231796</v>
      </c>
      <c r="D118" s="126">
        <v>0</v>
      </c>
      <c r="E118" s="125">
        <v>36628424</v>
      </c>
      <c r="F118" s="125">
        <v>480860220</v>
      </c>
      <c r="G118" s="125">
        <v>428660686.36000001</v>
      </c>
      <c r="H118" s="124">
        <v>0.89139999999999997</v>
      </c>
    </row>
    <row r="119" spans="1:8" x14ac:dyDescent="0.2">
      <c r="A119" s="123" t="s">
        <v>187</v>
      </c>
      <c r="B119" s="123" t="s">
        <v>37</v>
      </c>
      <c r="C119" s="121">
        <v>7043420</v>
      </c>
      <c r="D119" s="122">
        <v>0</v>
      </c>
      <c r="E119" s="121">
        <v>-93296</v>
      </c>
      <c r="F119" s="121">
        <v>6950124</v>
      </c>
      <c r="G119" s="121">
        <v>6623541.9199999999</v>
      </c>
      <c r="H119" s="120">
        <v>0.95299999999999996</v>
      </c>
    </row>
    <row r="120" spans="1:8" x14ac:dyDescent="0.2">
      <c r="A120" s="127" t="s">
        <v>451</v>
      </c>
      <c r="B120" s="127" t="s">
        <v>450</v>
      </c>
      <c r="C120" s="126">
        <v>0</v>
      </c>
      <c r="D120" s="126">
        <v>0</v>
      </c>
      <c r="E120" s="125">
        <v>45879</v>
      </c>
      <c r="F120" s="125">
        <v>45879</v>
      </c>
      <c r="G120" s="125">
        <v>45878.8</v>
      </c>
      <c r="H120" s="124">
        <v>1</v>
      </c>
    </row>
    <row r="121" spans="1:8" x14ac:dyDescent="0.2">
      <c r="A121" s="123" t="s">
        <v>449</v>
      </c>
      <c r="B121" s="123" t="s">
        <v>448</v>
      </c>
      <c r="C121" s="122">
        <v>0</v>
      </c>
      <c r="D121" s="122">
        <v>0</v>
      </c>
      <c r="E121" s="121">
        <v>45879</v>
      </c>
      <c r="F121" s="121">
        <v>45879</v>
      </c>
      <c r="G121" s="121">
        <v>45878.8</v>
      </c>
      <c r="H121" s="120">
        <v>1</v>
      </c>
    </row>
    <row r="122" spans="1:8" x14ac:dyDescent="0.2">
      <c r="A122" s="127" t="s">
        <v>413</v>
      </c>
      <c r="B122" s="127" t="s">
        <v>414</v>
      </c>
      <c r="C122" s="125">
        <v>4615963</v>
      </c>
      <c r="D122" s="126">
        <v>0</v>
      </c>
      <c r="E122" s="125">
        <v>-4278188</v>
      </c>
      <c r="F122" s="125">
        <v>337775</v>
      </c>
      <c r="G122" s="125">
        <v>93225</v>
      </c>
      <c r="H122" s="124">
        <v>0.27600000000000002</v>
      </c>
    </row>
    <row r="123" spans="1:8" x14ac:dyDescent="0.2">
      <c r="A123" s="123" t="s">
        <v>415</v>
      </c>
      <c r="B123" s="123" t="s">
        <v>416</v>
      </c>
      <c r="C123" s="121">
        <v>4598441</v>
      </c>
      <c r="D123" s="122">
        <v>0</v>
      </c>
      <c r="E123" s="121">
        <v>-4260666</v>
      </c>
      <c r="F123" s="121">
        <v>337775</v>
      </c>
      <c r="G123" s="121">
        <v>93225</v>
      </c>
      <c r="H123" s="120">
        <v>0.27600000000000002</v>
      </c>
    </row>
    <row r="124" spans="1:8" x14ac:dyDescent="0.2">
      <c r="A124" s="127" t="s">
        <v>417</v>
      </c>
      <c r="B124" s="127" t="s">
        <v>418</v>
      </c>
      <c r="C124" s="125">
        <v>17522</v>
      </c>
      <c r="D124" s="126">
        <v>0</v>
      </c>
      <c r="E124" s="125">
        <v>-17522</v>
      </c>
      <c r="F124" s="126">
        <v>0</v>
      </c>
      <c r="G124" s="126">
        <v>0</v>
      </c>
      <c r="H124" s="126" t="s">
        <v>192</v>
      </c>
    </row>
    <row r="125" spans="1:8" x14ac:dyDescent="0.2">
      <c r="A125" s="123" t="s">
        <v>186</v>
      </c>
      <c r="B125" s="123" t="s">
        <v>185</v>
      </c>
      <c r="C125" s="121">
        <v>2065964</v>
      </c>
      <c r="D125" s="122">
        <v>0</v>
      </c>
      <c r="E125" s="121">
        <v>4127247</v>
      </c>
      <c r="F125" s="121">
        <v>6193211</v>
      </c>
      <c r="G125" s="121">
        <v>6111179.1799999997</v>
      </c>
      <c r="H125" s="120">
        <v>0.98680000000000001</v>
      </c>
    </row>
    <row r="126" spans="1:8" x14ac:dyDescent="0.2">
      <c r="A126" s="127" t="s">
        <v>184</v>
      </c>
      <c r="B126" s="127" t="s">
        <v>183</v>
      </c>
      <c r="C126" s="125">
        <v>927532</v>
      </c>
      <c r="D126" s="126">
        <v>0</v>
      </c>
      <c r="E126" s="125">
        <v>4613234</v>
      </c>
      <c r="F126" s="125">
        <v>5540766</v>
      </c>
      <c r="G126" s="125">
        <v>5540765.6799999997</v>
      </c>
      <c r="H126" s="124">
        <v>1</v>
      </c>
    </row>
    <row r="127" spans="1:8" x14ac:dyDescent="0.2">
      <c r="A127" s="123" t="s">
        <v>182</v>
      </c>
      <c r="B127" s="123" t="s">
        <v>181</v>
      </c>
      <c r="C127" s="121">
        <v>1138432</v>
      </c>
      <c r="D127" s="122">
        <v>0</v>
      </c>
      <c r="E127" s="121">
        <v>-485987</v>
      </c>
      <c r="F127" s="121">
        <v>652445</v>
      </c>
      <c r="G127" s="121">
        <v>570413.5</v>
      </c>
      <c r="H127" s="120">
        <v>0.87429999999999997</v>
      </c>
    </row>
    <row r="128" spans="1:8" x14ac:dyDescent="0.2">
      <c r="A128" s="127" t="s">
        <v>419</v>
      </c>
      <c r="B128" s="127" t="s">
        <v>420</v>
      </c>
      <c r="C128" s="125">
        <v>361493</v>
      </c>
      <c r="D128" s="126">
        <v>0</v>
      </c>
      <c r="E128" s="125">
        <v>11766</v>
      </c>
      <c r="F128" s="125">
        <v>373259</v>
      </c>
      <c r="G128" s="125">
        <v>373258.94</v>
      </c>
      <c r="H128" s="124">
        <v>1</v>
      </c>
    </row>
    <row r="129" spans="1:8" x14ac:dyDescent="0.2">
      <c r="A129" s="123" t="s">
        <v>421</v>
      </c>
      <c r="B129" s="123" t="s">
        <v>422</v>
      </c>
      <c r="C129" s="121">
        <v>361493</v>
      </c>
      <c r="D129" s="122">
        <v>0</v>
      </c>
      <c r="E129" s="121">
        <v>11766</v>
      </c>
      <c r="F129" s="121">
        <v>373259</v>
      </c>
      <c r="G129" s="121">
        <v>373258.94</v>
      </c>
      <c r="H129" s="120">
        <v>1</v>
      </c>
    </row>
    <row r="130" spans="1:8" x14ac:dyDescent="0.2">
      <c r="A130" s="127" t="s">
        <v>423</v>
      </c>
      <c r="B130" s="127" t="s">
        <v>38</v>
      </c>
      <c r="C130" s="125">
        <v>21421832</v>
      </c>
      <c r="D130" s="126">
        <v>0</v>
      </c>
      <c r="E130" s="125">
        <v>-21421832</v>
      </c>
      <c r="F130" s="126">
        <v>0</v>
      </c>
      <c r="G130" s="126">
        <v>0</v>
      </c>
      <c r="H130" s="126" t="s">
        <v>192</v>
      </c>
    </row>
    <row r="131" spans="1:8" x14ac:dyDescent="0.2">
      <c r="A131" s="123" t="s">
        <v>431</v>
      </c>
      <c r="B131" s="123" t="s">
        <v>430</v>
      </c>
      <c r="C131" s="121">
        <v>21421832</v>
      </c>
      <c r="D131" s="122">
        <v>0</v>
      </c>
      <c r="E131" s="121">
        <v>-21421832</v>
      </c>
      <c r="F131" s="122">
        <v>0</v>
      </c>
      <c r="G131" s="122">
        <v>0</v>
      </c>
      <c r="H131" s="122" t="s">
        <v>192</v>
      </c>
    </row>
    <row r="132" spans="1:8" x14ac:dyDescent="0.2">
      <c r="A132" s="127" t="s">
        <v>429</v>
      </c>
      <c r="B132" s="127" t="s">
        <v>428</v>
      </c>
      <c r="C132" s="125">
        <v>21421832</v>
      </c>
      <c r="D132" s="126">
        <v>0</v>
      </c>
      <c r="E132" s="125">
        <v>-21421832</v>
      </c>
      <c r="F132" s="126">
        <v>0</v>
      </c>
      <c r="G132" s="126">
        <v>0</v>
      </c>
      <c r="H132" s="126" t="s">
        <v>192</v>
      </c>
    </row>
    <row r="133" spans="1:8" x14ac:dyDescent="0.2">
      <c r="A133" s="116"/>
    </row>
    <row r="134" spans="1:8" ht="10.199999999999999" thickBot="1" x14ac:dyDescent="0.25">
      <c r="A134" s="196" t="s">
        <v>180</v>
      </c>
      <c r="B134" s="196"/>
      <c r="C134" s="118">
        <v>3056676759</v>
      </c>
      <c r="D134" s="119">
        <v>0</v>
      </c>
      <c r="E134" s="119">
        <v>0</v>
      </c>
      <c r="F134" s="118">
        <v>3056676759</v>
      </c>
      <c r="G134" s="118">
        <v>2526029250.3499999</v>
      </c>
      <c r="H134" s="117">
        <v>0.82640000000000002</v>
      </c>
    </row>
    <row r="135" spans="1:8" x14ac:dyDescent="0.2">
      <c r="A135" s="116"/>
    </row>
    <row r="136" spans="1:8" x14ac:dyDescent="0.2">
      <c r="A136" s="115" t="s">
        <v>179</v>
      </c>
    </row>
  </sheetData>
  <mergeCells count="14">
    <mergeCell ref="A7:D7"/>
    <mergeCell ref="A15:D15"/>
    <mergeCell ref="A134:B134"/>
    <mergeCell ref="A8:D8"/>
    <mergeCell ref="A9:D9"/>
    <mergeCell ref="A10:D10"/>
    <mergeCell ref="A11:D11"/>
    <mergeCell ref="A12:D12"/>
    <mergeCell ref="A14:C14"/>
    <mergeCell ref="A2:D2"/>
    <mergeCell ref="A3:D3"/>
    <mergeCell ref="A4:D4"/>
    <mergeCell ref="A5:D5"/>
    <mergeCell ref="A6:D6"/>
  </mergeCells>
  <pageMargins left="0.75" right="0.75" top="1" bottom="1" header="0.5" footer="0.5"/>
  <drawing r:id="rId1"/>
  <legacyDrawing r:id="rId2"/>
  <controls>
    <mc:AlternateContent xmlns:mc="http://schemas.openxmlformats.org/markup-compatibility/2006">
      <mc:Choice Requires="x14">
        <control shapeId="15363" r:id="rId3" name="Control 3">
          <controlPr defaultSize="0" r:id="rId4">
            <anchor moveWithCells="1">
              <from>
                <xdr:col>0</xdr:col>
                <xdr:colOff>0</xdr:colOff>
                <xdr:row>0</xdr:row>
                <xdr:rowOff>0</xdr:rowOff>
              </from>
              <to>
                <xdr:col>1</xdr:col>
                <xdr:colOff>15240</xdr:colOff>
                <xdr:row>1</xdr:row>
                <xdr:rowOff>106680</xdr:rowOff>
              </to>
            </anchor>
          </controlPr>
        </control>
      </mc:Choice>
      <mc:Fallback>
        <control shapeId="15363" r:id="rId3"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00396-56D0-4D95-A914-8ED500D1D350}">
  <sheetPr>
    <outlinePr summaryBelow="0"/>
  </sheetPr>
  <dimension ref="B2:AC93"/>
  <sheetViews>
    <sheetView showGridLines="0" topLeftCell="A62" zoomScaleNormal="100" workbookViewId="0">
      <selection activeCell="K10" sqref="K10"/>
    </sheetView>
  </sheetViews>
  <sheetFormatPr baseColWidth="10" defaultColWidth="11.44140625" defaultRowHeight="11.4" x14ac:dyDescent="0.2"/>
  <cols>
    <col min="1" max="1" width="2.33203125" style="4" customWidth="1"/>
    <col min="2" max="2" width="23" style="4" customWidth="1"/>
    <col min="3" max="4" width="15.88671875" style="4" bestFit="1" customWidth="1"/>
    <col min="5" max="5" width="15.44140625" style="4" bestFit="1" customWidth="1"/>
    <col min="6" max="6" width="7.109375" style="4" bestFit="1" customWidth="1"/>
    <col min="7" max="9" width="14.88671875" style="4" bestFit="1" customWidth="1"/>
    <col min="10" max="10" width="7" style="4" bestFit="1" customWidth="1"/>
    <col min="11" max="12" width="15.88671875" style="4" bestFit="1" customWidth="1"/>
    <col min="13" max="13" width="14.88671875" style="4" bestFit="1" customWidth="1"/>
    <col min="14" max="14" width="6.6640625" style="4" bestFit="1" customWidth="1"/>
    <col min="15" max="17" width="15.88671875" style="4" bestFit="1" customWidth="1"/>
    <col min="18" max="18" width="7.6640625" style="4" bestFit="1" customWidth="1"/>
    <col min="19" max="19" width="13.6640625" style="4" bestFit="1" customWidth="1"/>
    <col min="20" max="20" width="10.6640625" style="4" bestFit="1" customWidth="1"/>
    <col min="21" max="21" width="11.33203125" style="4" bestFit="1" customWidth="1"/>
    <col min="22" max="22" width="7.6640625" style="4" bestFit="1" customWidth="1"/>
    <col min="23" max="23" width="10.33203125" style="4" bestFit="1" customWidth="1"/>
    <col min="24" max="24" width="11.88671875" style="4" bestFit="1" customWidth="1"/>
    <col min="25" max="25" width="13.109375" style="4" customWidth="1"/>
    <col min="26" max="26" width="12.44140625" style="4" bestFit="1" customWidth="1"/>
    <col min="27" max="27" width="11.88671875" style="4" bestFit="1" customWidth="1"/>
    <col min="28" max="28" width="12.44140625" style="4" bestFit="1" customWidth="1"/>
    <col min="29" max="16384" width="11.44140625" style="4"/>
  </cols>
  <sheetData>
    <row r="2" spans="2:27" ht="12" x14ac:dyDescent="0.25">
      <c r="B2" s="161" t="s">
        <v>19</v>
      </c>
      <c r="C2" s="162"/>
      <c r="D2" s="162"/>
      <c r="E2" s="162"/>
      <c r="F2" s="162"/>
      <c r="G2" s="162"/>
      <c r="H2" s="162"/>
      <c r="I2" s="162"/>
      <c r="J2" s="162"/>
      <c r="K2" s="162"/>
      <c r="L2" s="162"/>
      <c r="M2" s="162"/>
      <c r="N2" s="163"/>
    </row>
    <row r="3" spans="2:27" ht="12" x14ac:dyDescent="0.25">
      <c r="B3" s="152" t="s">
        <v>20</v>
      </c>
      <c r="C3" s="153"/>
      <c r="D3" s="153"/>
      <c r="E3" s="153"/>
      <c r="F3" s="153"/>
      <c r="G3" s="153"/>
      <c r="H3" s="153"/>
      <c r="I3" s="153"/>
      <c r="J3" s="153"/>
      <c r="K3" s="153"/>
      <c r="L3" s="153"/>
      <c r="M3" s="153"/>
      <c r="N3" s="154"/>
      <c r="O3" s="5"/>
      <c r="Q3" s="6"/>
      <c r="R3" s="6"/>
      <c r="S3" s="6"/>
      <c r="T3" s="6"/>
      <c r="U3" s="6"/>
      <c r="V3" s="6"/>
      <c r="W3" s="6"/>
      <c r="X3" s="6"/>
      <c r="Y3" s="6"/>
      <c r="Z3" s="6"/>
      <c r="AA3" s="6"/>
    </row>
    <row r="4" spans="2:27" ht="12" x14ac:dyDescent="0.25">
      <c r="B4" s="152" t="s">
        <v>21</v>
      </c>
      <c r="C4" s="153"/>
      <c r="D4" s="153"/>
      <c r="E4" s="153"/>
      <c r="F4" s="153"/>
      <c r="G4" s="153"/>
      <c r="H4" s="153"/>
      <c r="I4" s="153"/>
      <c r="J4" s="153"/>
      <c r="K4" s="153"/>
      <c r="L4" s="153"/>
      <c r="M4" s="153"/>
      <c r="N4" s="154"/>
      <c r="O4" s="5"/>
      <c r="Q4" s="6"/>
      <c r="R4" s="6"/>
      <c r="S4" s="6"/>
      <c r="T4" s="6"/>
      <c r="U4" s="6"/>
      <c r="V4" s="6"/>
      <c r="W4" s="6"/>
      <c r="X4" s="6"/>
      <c r="Y4" s="6"/>
      <c r="Z4" s="6"/>
      <c r="AA4" s="6"/>
    </row>
    <row r="5" spans="2:27" ht="12" x14ac:dyDescent="0.25">
      <c r="B5" s="152" t="s">
        <v>22</v>
      </c>
      <c r="C5" s="153"/>
      <c r="D5" s="153"/>
      <c r="E5" s="153"/>
      <c r="F5" s="153"/>
      <c r="G5" s="153"/>
      <c r="H5" s="153"/>
      <c r="I5" s="153"/>
      <c r="J5" s="153"/>
      <c r="K5" s="153"/>
      <c r="L5" s="153"/>
      <c r="M5" s="153"/>
      <c r="N5" s="154"/>
      <c r="O5" s="5"/>
      <c r="Q5" s="6"/>
      <c r="R5" s="6"/>
      <c r="S5" s="6"/>
      <c r="T5" s="6"/>
      <c r="U5" s="6"/>
      <c r="V5" s="6"/>
      <c r="W5" s="6"/>
      <c r="X5" s="6"/>
      <c r="Y5" s="6"/>
      <c r="Z5" s="6"/>
      <c r="AA5" s="6"/>
    </row>
    <row r="6" spans="2:27" ht="12" x14ac:dyDescent="0.25">
      <c r="B6" s="167" t="s">
        <v>23</v>
      </c>
      <c r="C6" s="168"/>
      <c r="D6" s="168"/>
      <c r="E6" s="168"/>
      <c r="F6" s="168"/>
      <c r="G6" s="168"/>
      <c r="H6" s="168"/>
      <c r="I6" s="168"/>
      <c r="J6" s="168"/>
      <c r="K6" s="168"/>
      <c r="L6" s="168"/>
      <c r="M6" s="168"/>
      <c r="N6" s="169"/>
      <c r="O6" s="5"/>
      <c r="Q6" s="7"/>
      <c r="R6" s="7"/>
      <c r="S6" s="7"/>
      <c r="T6" s="7"/>
      <c r="U6" s="7"/>
      <c r="V6" s="7"/>
      <c r="W6" s="7"/>
      <c r="X6" s="7"/>
      <c r="Y6" s="7"/>
      <c r="Z6" s="7"/>
      <c r="AA6" s="7"/>
    </row>
    <row r="7" spans="2:27" ht="12" x14ac:dyDescent="0.25">
      <c r="B7" s="170" t="s">
        <v>24</v>
      </c>
      <c r="C7" s="171"/>
      <c r="D7" s="171"/>
      <c r="E7" s="171"/>
      <c r="F7" s="171"/>
      <c r="G7" s="171"/>
      <c r="H7" s="171"/>
      <c r="I7" s="171"/>
      <c r="J7" s="171"/>
      <c r="K7" s="171"/>
      <c r="L7" s="171"/>
      <c r="M7" s="171"/>
      <c r="N7" s="172"/>
      <c r="O7" s="5"/>
      <c r="Q7" s="7"/>
      <c r="R7" s="7"/>
      <c r="S7" s="7"/>
      <c r="T7" s="7"/>
      <c r="U7" s="7"/>
      <c r="V7" s="7"/>
      <c r="W7" s="7"/>
      <c r="X7" s="7"/>
      <c r="Y7" s="7"/>
      <c r="Z7" s="7"/>
      <c r="AA7" s="7"/>
    </row>
    <row r="8" spans="2:27" ht="12" x14ac:dyDescent="0.25">
      <c r="B8" s="166" t="s">
        <v>25</v>
      </c>
      <c r="C8" s="164" t="s">
        <v>26</v>
      </c>
      <c r="D8" s="164"/>
      <c r="E8" s="164"/>
      <c r="F8" s="164"/>
      <c r="G8" s="164" t="s">
        <v>27</v>
      </c>
      <c r="H8" s="164"/>
      <c r="I8" s="164"/>
      <c r="J8" s="164"/>
      <c r="K8" s="164" t="s">
        <v>28</v>
      </c>
      <c r="L8" s="164"/>
      <c r="M8" s="164"/>
      <c r="N8" s="165"/>
      <c r="O8" s="5"/>
      <c r="Q8" s="8"/>
      <c r="R8" s="9"/>
      <c r="S8" s="9"/>
      <c r="T8" s="9"/>
      <c r="U8" s="9"/>
      <c r="V8" s="9"/>
      <c r="W8" s="9"/>
      <c r="X8" s="9"/>
      <c r="Y8" s="9"/>
      <c r="Z8" s="9"/>
      <c r="AA8" s="9"/>
    </row>
    <row r="9" spans="2:27" ht="24" x14ac:dyDescent="0.2">
      <c r="B9" s="166"/>
      <c r="C9" s="10" t="s">
        <v>29</v>
      </c>
      <c r="D9" s="10" t="s">
        <v>30</v>
      </c>
      <c r="E9" s="10" t="s">
        <v>31</v>
      </c>
      <c r="F9" s="10" t="s">
        <v>32</v>
      </c>
      <c r="G9" s="10" t="str">
        <f>+C9</f>
        <v>PRESUPUESTO APROBADO</v>
      </c>
      <c r="H9" s="10" t="s">
        <v>30</v>
      </c>
      <c r="I9" s="10" t="s">
        <v>31</v>
      </c>
      <c r="J9" s="10" t="s">
        <v>32</v>
      </c>
      <c r="K9" s="10" t="str">
        <f>+C9</f>
        <v>PRESUPUESTO APROBADO</v>
      </c>
      <c r="L9" s="10" t="s">
        <v>30</v>
      </c>
      <c r="M9" s="10" t="s">
        <v>31</v>
      </c>
      <c r="N9" s="11" t="s">
        <v>32</v>
      </c>
      <c r="O9" s="5"/>
      <c r="Q9" s="8"/>
      <c r="R9" s="10"/>
      <c r="S9" s="10"/>
      <c r="T9" s="10"/>
      <c r="U9" s="10"/>
      <c r="V9" s="10"/>
      <c r="W9" s="10"/>
      <c r="X9" s="10"/>
      <c r="Y9" s="10"/>
      <c r="Z9" s="10"/>
      <c r="AA9" s="10"/>
    </row>
    <row r="10" spans="2:27" x14ac:dyDescent="0.2">
      <c r="B10" s="12" t="s">
        <v>33</v>
      </c>
      <c r="C10" s="13">
        <f>SUM(G10,K10)</f>
        <v>3859220969</v>
      </c>
      <c r="D10" s="13">
        <f>SUM(H10,L10)</f>
        <v>3288097972.4700003</v>
      </c>
      <c r="E10" s="13">
        <f>+C10-D10</f>
        <v>571122996.52999973</v>
      </c>
      <c r="F10" s="14">
        <f>+D10/C10</f>
        <v>0.85201080707280963</v>
      </c>
      <c r="G10" s="13">
        <v>1944747080</v>
      </c>
      <c r="H10" s="13">
        <v>1605456478.53</v>
      </c>
      <c r="I10" s="13">
        <f t="shared" ref="I10:I15" si="0">+G10-H10</f>
        <v>339290601.47000003</v>
      </c>
      <c r="J10" s="14">
        <f>+H10/G10</f>
        <v>0.82553484462874216</v>
      </c>
      <c r="K10" s="13">
        <v>1914473889</v>
      </c>
      <c r="L10" s="13">
        <v>1682641493.9400001</v>
      </c>
      <c r="M10" s="13">
        <f t="shared" ref="M10:M15" si="1">+K10-L10</f>
        <v>231832395.05999994</v>
      </c>
      <c r="N10" s="15">
        <f>+L10/K10</f>
        <v>0.87890542859213683</v>
      </c>
      <c r="O10" s="5"/>
      <c r="Q10" s="16"/>
      <c r="R10" s="13"/>
      <c r="S10" s="13"/>
      <c r="T10" s="13"/>
      <c r="U10" s="14"/>
      <c r="V10" s="13"/>
      <c r="W10" s="13"/>
      <c r="X10" s="13"/>
      <c r="Y10" s="13"/>
      <c r="Z10" s="13"/>
      <c r="AA10" s="13"/>
    </row>
    <row r="11" spans="2:27" x14ac:dyDescent="0.2">
      <c r="B11" s="12" t="s">
        <v>34</v>
      </c>
      <c r="C11" s="13">
        <f t="shared" ref="C11:D15" si="2">SUM(G11,K11)</f>
        <v>4096093733</v>
      </c>
      <c r="D11" s="13">
        <f t="shared" si="2"/>
        <v>2933553317.98</v>
      </c>
      <c r="E11" s="13">
        <f t="shared" ref="E11:E15" si="3">+C11-D11</f>
        <v>1162540415.02</v>
      </c>
      <c r="F11" s="14">
        <f>+D11/C11</f>
        <v>0.71618315136344557</v>
      </c>
      <c r="G11" s="13">
        <v>1146041543</v>
      </c>
      <c r="H11" s="13">
        <v>802288423.28999996</v>
      </c>
      <c r="I11" s="13">
        <f t="shared" si="0"/>
        <v>343753119.71000004</v>
      </c>
      <c r="J11" s="14">
        <f>+H11/G11</f>
        <v>0.7000517810112229</v>
      </c>
      <c r="K11" s="13">
        <v>2950052190</v>
      </c>
      <c r="L11" s="13">
        <v>2131264894.6900001</v>
      </c>
      <c r="M11" s="13">
        <f t="shared" si="1"/>
        <v>818787295.30999994</v>
      </c>
      <c r="N11" s="15">
        <f>+L11/K11</f>
        <v>0.72244989492541822</v>
      </c>
      <c r="O11" s="5"/>
      <c r="Q11" s="16"/>
      <c r="R11" s="13"/>
      <c r="S11" s="13"/>
      <c r="T11" s="13"/>
      <c r="U11" s="14"/>
      <c r="V11" s="13"/>
      <c r="W11" s="13"/>
      <c r="X11" s="13"/>
      <c r="Y11" s="13"/>
      <c r="Z11" s="13"/>
      <c r="AA11" s="13"/>
    </row>
    <row r="12" spans="2:27" x14ac:dyDescent="0.2">
      <c r="B12" s="12" t="s">
        <v>35</v>
      </c>
      <c r="C12" s="13">
        <f t="shared" si="2"/>
        <v>23455383</v>
      </c>
      <c r="D12" s="13">
        <f t="shared" si="2"/>
        <v>5583583.9699999997</v>
      </c>
      <c r="E12" s="13">
        <f t="shared" si="3"/>
        <v>17871799.030000001</v>
      </c>
      <c r="F12" s="14">
        <f>+D12/C12</f>
        <v>0.23805128102150366</v>
      </c>
      <c r="G12" s="13">
        <v>8357391</v>
      </c>
      <c r="H12" s="13">
        <v>2544409.3199999998</v>
      </c>
      <c r="I12" s="13">
        <f t="shared" si="0"/>
        <v>5812981.6799999997</v>
      </c>
      <c r="J12" s="14">
        <f>+H12/G12</f>
        <v>0.30445019504292664</v>
      </c>
      <c r="K12" s="13">
        <v>15097992</v>
      </c>
      <c r="L12" s="13">
        <v>3039174.65</v>
      </c>
      <c r="M12" s="13">
        <f t="shared" si="1"/>
        <v>12058817.35</v>
      </c>
      <c r="N12" s="15">
        <v>0</v>
      </c>
      <c r="O12" s="5"/>
      <c r="Q12" s="16"/>
      <c r="R12" s="13"/>
      <c r="S12" s="13"/>
      <c r="T12" s="13"/>
      <c r="U12" s="14"/>
      <c r="V12" s="13"/>
      <c r="W12" s="13"/>
      <c r="X12" s="13"/>
      <c r="Y12" s="13"/>
      <c r="Z12" s="13"/>
      <c r="AA12" s="13"/>
    </row>
    <row r="13" spans="2:27" x14ac:dyDescent="0.2">
      <c r="B13" s="12" t="s">
        <v>36</v>
      </c>
      <c r="C13" s="13">
        <f t="shared" si="2"/>
        <v>268312820</v>
      </c>
      <c r="D13" s="13">
        <f t="shared" si="2"/>
        <v>150834843.94</v>
      </c>
      <c r="E13" s="13">
        <f t="shared" si="3"/>
        <v>117477976.06</v>
      </c>
      <c r="F13" s="14">
        <f>+D13/C13</f>
        <v>0.56216040642411347</v>
      </c>
      <c r="G13" s="13">
        <v>187547326</v>
      </c>
      <c r="H13" s="13">
        <v>96016952.659999996</v>
      </c>
      <c r="I13" s="13">
        <f t="shared" si="0"/>
        <v>91530373.340000004</v>
      </c>
      <c r="J13" s="14">
        <f>+H13/G13</f>
        <v>0.51196119245123228</v>
      </c>
      <c r="K13" s="13">
        <v>80765494</v>
      </c>
      <c r="L13" s="13">
        <v>54817891.280000001</v>
      </c>
      <c r="M13" s="13">
        <f t="shared" si="1"/>
        <v>25947602.719999999</v>
      </c>
      <c r="N13" s="15">
        <f>+L13/K13</f>
        <v>0.67872910280224374</v>
      </c>
      <c r="O13" s="5"/>
      <c r="Q13" s="16"/>
      <c r="R13" s="13"/>
      <c r="S13" s="13"/>
      <c r="T13" s="13"/>
      <c r="U13" s="14"/>
      <c r="V13" s="13"/>
      <c r="W13" s="13"/>
      <c r="X13" s="13"/>
      <c r="Y13" s="13"/>
      <c r="Z13" s="13"/>
      <c r="AA13" s="13"/>
    </row>
    <row r="14" spans="2:27" x14ac:dyDescent="0.2">
      <c r="B14" s="12" t="s">
        <v>37</v>
      </c>
      <c r="C14" s="13">
        <f t="shared" si="2"/>
        <v>252542538</v>
      </c>
      <c r="D14" s="13">
        <f t="shared" si="2"/>
        <v>41022720.509999998</v>
      </c>
      <c r="E14" s="13">
        <f t="shared" si="3"/>
        <v>211519817.49000001</v>
      </c>
      <c r="F14" s="14">
        <f>+D14/C14</f>
        <v>0.16243885420205922</v>
      </c>
      <c r="G14" s="13">
        <v>8366523</v>
      </c>
      <c r="H14" s="13">
        <v>6663752.4400000004</v>
      </c>
      <c r="I14" s="13">
        <f t="shared" si="0"/>
        <v>1702770.5599999996</v>
      </c>
      <c r="J14" s="14">
        <f>+H14/G14</f>
        <v>0.79647811163610027</v>
      </c>
      <c r="K14" s="13">
        <v>244176015</v>
      </c>
      <c r="L14" s="13">
        <v>34358968.07</v>
      </c>
      <c r="M14" s="13">
        <f t="shared" si="1"/>
        <v>209817046.93000001</v>
      </c>
      <c r="N14" s="15">
        <f>+L14/K14</f>
        <v>0.14071393568283108</v>
      </c>
      <c r="O14" s="5"/>
      <c r="Q14" s="16"/>
      <c r="R14" s="13"/>
      <c r="S14" s="13"/>
      <c r="T14" s="13"/>
      <c r="U14" s="14"/>
      <c r="V14" s="13"/>
      <c r="W14" s="13"/>
      <c r="X14" s="13"/>
      <c r="Y14" s="13"/>
      <c r="Z14" s="13"/>
      <c r="AA14" s="13"/>
    </row>
    <row r="15" spans="2:27" x14ac:dyDescent="0.2">
      <c r="B15" s="12" t="s">
        <v>38</v>
      </c>
      <c r="C15" s="13">
        <f>SUM(G15,K15)</f>
        <v>0</v>
      </c>
      <c r="D15" s="13">
        <f t="shared" si="2"/>
        <v>0</v>
      </c>
      <c r="E15" s="13">
        <f t="shared" si="3"/>
        <v>0</v>
      </c>
      <c r="F15" s="14">
        <v>0</v>
      </c>
      <c r="G15" s="13">
        <v>0</v>
      </c>
      <c r="H15" s="13">
        <v>0</v>
      </c>
      <c r="I15" s="13">
        <f t="shared" si="0"/>
        <v>0</v>
      </c>
      <c r="J15" s="14">
        <v>0</v>
      </c>
      <c r="K15" s="13">
        <v>0</v>
      </c>
      <c r="L15" s="13">
        <v>0</v>
      </c>
      <c r="M15" s="13">
        <f t="shared" si="1"/>
        <v>0</v>
      </c>
      <c r="N15" s="15">
        <v>0</v>
      </c>
      <c r="O15" s="5"/>
      <c r="Q15" s="16"/>
      <c r="R15" s="13"/>
      <c r="S15" s="13"/>
      <c r="T15" s="13"/>
      <c r="U15" s="14"/>
      <c r="V15" s="13"/>
      <c r="W15" s="13"/>
      <c r="X15" s="13"/>
      <c r="Y15" s="13"/>
      <c r="Z15" s="13"/>
      <c r="AA15" s="13"/>
    </row>
    <row r="16" spans="2:27" ht="12.6" thickBot="1" x14ac:dyDescent="0.3">
      <c r="B16" s="17" t="s">
        <v>39</v>
      </c>
      <c r="C16" s="18">
        <f>SUM(C10:C15)</f>
        <v>8499625443</v>
      </c>
      <c r="D16" s="18">
        <f>SUM(D10:D15)</f>
        <v>6419092438.8700008</v>
      </c>
      <c r="E16" s="18">
        <f>SUM(E10:E15)</f>
        <v>2080533004.1299996</v>
      </c>
      <c r="F16" s="19">
        <f>+D16/C16</f>
        <v>0.75522062494607278</v>
      </c>
      <c r="G16" s="18">
        <f>SUM(G10:G15)</f>
        <v>3295059863</v>
      </c>
      <c r="H16" s="18">
        <f>SUM(H10:H15)</f>
        <v>2512970016.2399998</v>
      </c>
      <c r="I16" s="18">
        <f>SUM(I10:I15)</f>
        <v>782089846.75999999</v>
      </c>
      <c r="J16" s="19">
        <f>+H16/G16</f>
        <v>0.7626477577715558</v>
      </c>
      <c r="K16" s="18">
        <f t="shared" ref="K16:M16" si="4">SUM(K10:K15)</f>
        <v>5204565580</v>
      </c>
      <c r="L16" s="18">
        <f t="shared" si="4"/>
        <v>3906122422.6300006</v>
      </c>
      <c r="M16" s="18">
        <f t="shared" si="4"/>
        <v>1298443157.3699999</v>
      </c>
      <c r="N16" s="20">
        <f>+L16/K16</f>
        <v>0.75051843666652396</v>
      </c>
      <c r="O16" s="5"/>
      <c r="Q16" s="21"/>
      <c r="R16" s="22"/>
      <c r="S16" s="22"/>
      <c r="T16" s="22"/>
      <c r="U16" s="23"/>
      <c r="V16" s="22"/>
      <c r="W16" s="22"/>
      <c r="X16" s="22"/>
      <c r="Y16" s="22"/>
      <c r="Z16" s="22"/>
      <c r="AA16" s="22"/>
    </row>
    <row r="17" spans="2:29" ht="12" thickTop="1" x14ac:dyDescent="0.2">
      <c r="B17" s="24" t="s">
        <v>40</v>
      </c>
      <c r="C17" s="25"/>
      <c r="D17" s="25"/>
      <c r="E17" s="25"/>
      <c r="F17" s="25"/>
      <c r="G17" s="25"/>
      <c r="H17" s="25"/>
      <c r="I17" s="25"/>
      <c r="J17" s="25"/>
      <c r="K17" s="26"/>
      <c r="L17" s="26"/>
    </row>
    <row r="18" spans="2:29" x14ac:dyDescent="0.2">
      <c r="B18" s="27"/>
      <c r="C18" s="25"/>
      <c r="D18" s="25"/>
      <c r="E18" s="25"/>
      <c r="F18" s="25"/>
      <c r="G18" s="25"/>
      <c r="H18" s="25"/>
      <c r="I18" s="25"/>
      <c r="J18" s="25"/>
      <c r="K18" s="26"/>
      <c r="L18" s="26"/>
    </row>
    <row r="19" spans="2:29" ht="12" x14ac:dyDescent="0.25">
      <c r="B19" s="161" t="s">
        <v>41</v>
      </c>
      <c r="C19" s="162"/>
      <c r="D19" s="162"/>
      <c r="E19" s="162"/>
      <c r="F19" s="163"/>
      <c r="G19" s="6"/>
      <c r="H19" s="6"/>
      <c r="I19" s="6"/>
      <c r="J19" s="6"/>
      <c r="K19" s="6"/>
      <c r="L19" s="6"/>
      <c r="M19" s="6"/>
      <c r="N19" s="6"/>
    </row>
    <row r="20" spans="2:29" ht="12" x14ac:dyDescent="0.25">
      <c r="B20" s="152" t="s">
        <v>20</v>
      </c>
      <c r="C20" s="153"/>
      <c r="D20" s="153"/>
      <c r="E20" s="153"/>
      <c r="F20" s="154"/>
      <c r="G20" s="6"/>
      <c r="H20" s="6"/>
      <c r="I20" s="6"/>
      <c r="J20" s="6"/>
      <c r="K20" s="6"/>
      <c r="L20" s="6"/>
      <c r="M20" s="6"/>
      <c r="N20" s="6"/>
      <c r="O20" s="28"/>
      <c r="P20" s="28"/>
      <c r="Q20" s="6"/>
      <c r="R20" s="6"/>
      <c r="S20" s="6"/>
      <c r="T20" s="6"/>
      <c r="U20" s="6"/>
      <c r="V20" s="6"/>
      <c r="W20" s="6"/>
      <c r="X20" s="6"/>
      <c r="Y20" s="6"/>
      <c r="Z20" s="6"/>
      <c r="AA20" s="6"/>
      <c r="AB20" s="6"/>
      <c r="AC20" s="6"/>
    </row>
    <row r="21" spans="2:29" ht="12" x14ac:dyDescent="0.25">
      <c r="B21" s="152" t="s">
        <v>21</v>
      </c>
      <c r="C21" s="153"/>
      <c r="D21" s="153"/>
      <c r="E21" s="153"/>
      <c r="F21" s="154"/>
      <c r="G21" s="6"/>
      <c r="H21" s="6"/>
      <c r="I21" s="6"/>
      <c r="J21" s="6"/>
      <c r="K21" s="6"/>
      <c r="L21" s="6"/>
      <c r="M21" s="6"/>
      <c r="N21" s="6"/>
      <c r="O21" s="28"/>
      <c r="P21" s="28"/>
      <c r="Q21" s="6"/>
      <c r="R21" s="6"/>
      <c r="S21" s="6"/>
      <c r="T21" s="6"/>
      <c r="U21" s="6"/>
      <c r="V21" s="6"/>
      <c r="W21" s="6"/>
      <c r="X21" s="6"/>
      <c r="Y21" s="6"/>
      <c r="Z21" s="6"/>
      <c r="AA21" s="6"/>
      <c r="AB21" s="6"/>
      <c r="AC21" s="6"/>
    </row>
    <row r="22" spans="2:29" ht="12" x14ac:dyDescent="0.25">
      <c r="B22" s="152" t="s">
        <v>42</v>
      </c>
      <c r="C22" s="153"/>
      <c r="D22" s="153"/>
      <c r="E22" s="153"/>
      <c r="F22" s="154"/>
      <c r="G22" s="6"/>
      <c r="H22" s="6"/>
      <c r="I22" s="6"/>
      <c r="J22" s="6"/>
      <c r="K22" s="6"/>
      <c r="L22" s="6"/>
      <c r="M22" s="6"/>
      <c r="N22" s="6"/>
      <c r="O22" s="28"/>
      <c r="P22" s="28"/>
      <c r="Q22" s="6"/>
      <c r="R22" s="6"/>
      <c r="S22" s="6"/>
      <c r="T22" s="6"/>
      <c r="U22" s="6"/>
      <c r="V22" s="6"/>
      <c r="W22" s="6"/>
      <c r="X22" s="6"/>
      <c r="Y22" s="6"/>
      <c r="Z22" s="6"/>
      <c r="AA22" s="6"/>
      <c r="AB22" s="6"/>
      <c r="AC22" s="6"/>
    </row>
    <row r="23" spans="2:29" ht="12" x14ac:dyDescent="0.25">
      <c r="B23" s="152" t="str">
        <f>+B6</f>
        <v>AL 31 DE DICIEMBRE 2020</v>
      </c>
      <c r="C23" s="153"/>
      <c r="D23" s="153"/>
      <c r="E23" s="153"/>
      <c r="F23" s="154"/>
      <c r="G23" s="7"/>
      <c r="H23" s="7"/>
      <c r="I23" s="7"/>
      <c r="J23" s="7"/>
      <c r="K23" s="7"/>
      <c r="L23" s="7"/>
      <c r="M23" s="7"/>
      <c r="N23" s="7"/>
      <c r="O23" s="29"/>
      <c r="P23" s="29"/>
      <c r="Q23" s="7"/>
      <c r="R23" s="7"/>
      <c r="S23" s="7"/>
      <c r="T23" s="7"/>
      <c r="U23" s="7"/>
      <c r="V23" s="7"/>
      <c r="W23" s="7"/>
      <c r="X23" s="7"/>
      <c r="Y23" s="7"/>
      <c r="Z23" s="7"/>
      <c r="AA23" s="7"/>
      <c r="AB23" s="7"/>
      <c r="AC23" s="7"/>
    </row>
    <row r="24" spans="2:29" ht="12" x14ac:dyDescent="0.25">
      <c r="B24" s="155" t="s">
        <v>24</v>
      </c>
      <c r="C24" s="156"/>
      <c r="D24" s="156"/>
      <c r="E24" s="156"/>
      <c r="F24" s="157"/>
      <c r="G24" s="7"/>
      <c r="H24" s="7"/>
      <c r="I24" s="7"/>
      <c r="J24" s="7"/>
      <c r="K24" s="7"/>
      <c r="L24" s="7"/>
      <c r="M24" s="7"/>
      <c r="N24" s="7"/>
      <c r="O24" s="29"/>
      <c r="P24" s="29"/>
      <c r="Q24" s="7"/>
      <c r="R24" s="7"/>
      <c r="S24" s="7"/>
      <c r="T24" s="7"/>
      <c r="U24" s="7"/>
      <c r="V24" s="7"/>
      <c r="W24" s="7"/>
      <c r="X24" s="7"/>
      <c r="Y24" s="7"/>
      <c r="Z24" s="7"/>
      <c r="AA24" s="7"/>
      <c r="AB24" s="7"/>
      <c r="AC24" s="7"/>
    </row>
    <row r="25" spans="2:29" ht="12" x14ac:dyDescent="0.25">
      <c r="B25" s="158" t="s">
        <v>25</v>
      </c>
      <c r="C25" s="164" t="s">
        <v>43</v>
      </c>
      <c r="D25" s="164"/>
      <c r="E25" s="164"/>
      <c r="F25" s="165"/>
      <c r="G25" s="151"/>
      <c r="H25" s="151"/>
      <c r="I25" s="151"/>
      <c r="J25" s="151"/>
      <c r="K25" s="151"/>
      <c r="L25" s="151"/>
      <c r="M25" s="151"/>
      <c r="N25" s="151"/>
      <c r="O25" s="29"/>
      <c r="P25" s="29"/>
      <c r="Q25" s="8"/>
      <c r="R25" s="30"/>
      <c r="S25" s="30"/>
      <c r="T25" s="30"/>
      <c r="U25" s="30"/>
      <c r="V25" s="30"/>
      <c r="W25" s="30"/>
      <c r="X25" s="30"/>
      <c r="Y25" s="30"/>
      <c r="Z25" s="30"/>
      <c r="AA25" s="30"/>
      <c r="AB25" s="30"/>
      <c r="AC25" s="30"/>
    </row>
    <row r="26" spans="2:29" ht="24" x14ac:dyDescent="0.2">
      <c r="B26" s="158"/>
      <c r="C26" s="10" t="str">
        <f>+C9</f>
        <v>PRESUPUESTO APROBADO</v>
      </c>
      <c r="D26" s="10" t="s">
        <v>30</v>
      </c>
      <c r="E26" s="10" t="s">
        <v>31</v>
      </c>
      <c r="F26" s="11" t="s">
        <v>32</v>
      </c>
      <c r="G26" s="10"/>
      <c r="H26" s="10"/>
      <c r="I26" s="10"/>
      <c r="J26" s="10"/>
      <c r="K26" s="10"/>
      <c r="L26" s="10"/>
      <c r="M26" s="10"/>
      <c r="N26" s="10"/>
      <c r="O26" s="10"/>
      <c r="P26" s="10"/>
      <c r="Q26" s="8"/>
      <c r="R26" s="10"/>
      <c r="S26" s="10"/>
      <c r="T26" s="10"/>
      <c r="U26" s="10"/>
      <c r="V26" s="10"/>
      <c r="W26" s="10"/>
      <c r="X26" s="10"/>
      <c r="Y26" s="10"/>
      <c r="Z26" s="10"/>
      <c r="AA26" s="10"/>
      <c r="AB26" s="10"/>
      <c r="AC26" s="10"/>
    </row>
    <row r="27" spans="2:29" x14ac:dyDescent="0.2">
      <c r="B27" s="12" t="s">
        <v>33</v>
      </c>
      <c r="C27" s="13">
        <v>678993036</v>
      </c>
      <c r="D27" s="13">
        <v>551733443.75999999</v>
      </c>
      <c r="E27" s="13">
        <f t="shared" ref="E27:E33" si="5">+C27-D27</f>
        <v>127259592.24000001</v>
      </c>
      <c r="F27" s="15">
        <f>+D27/C27</f>
        <v>0.81257599784867307</v>
      </c>
      <c r="K27" s="13"/>
      <c r="L27" s="13"/>
      <c r="M27" s="13"/>
      <c r="N27" s="14"/>
      <c r="O27" s="13"/>
      <c r="P27" s="13"/>
      <c r="Q27" s="16"/>
      <c r="R27" s="13"/>
      <c r="S27" s="13"/>
      <c r="T27" s="13"/>
      <c r="U27" s="14"/>
      <c r="V27" s="13"/>
      <c r="W27" s="13"/>
      <c r="X27" s="13"/>
      <c r="Y27" s="14"/>
      <c r="Z27" s="13"/>
      <c r="AA27" s="13"/>
      <c r="AB27" s="13"/>
      <c r="AC27" s="14"/>
    </row>
    <row r="28" spans="2:29" x14ac:dyDescent="0.2">
      <c r="B28" s="12" t="s">
        <v>34</v>
      </c>
      <c r="C28" s="13">
        <v>1836217185</v>
      </c>
      <c r="D28" s="13">
        <v>1669781466.6700001</v>
      </c>
      <c r="E28" s="13">
        <f t="shared" si="5"/>
        <v>166435718.32999992</v>
      </c>
      <c r="F28" s="15">
        <f>+D28/C28</f>
        <v>0.90935945938769769</v>
      </c>
      <c r="K28" s="13"/>
      <c r="L28" s="13"/>
      <c r="M28" s="13"/>
      <c r="N28" s="14"/>
      <c r="O28" s="13"/>
      <c r="P28" s="13"/>
      <c r="Q28" s="16"/>
      <c r="R28" s="13"/>
      <c r="S28" s="13"/>
      <c r="T28" s="13"/>
      <c r="U28" s="14"/>
      <c r="V28" s="13"/>
      <c r="W28" s="13"/>
      <c r="X28" s="13"/>
      <c r="Y28" s="14"/>
      <c r="Z28" s="13"/>
      <c r="AA28" s="13"/>
      <c r="AB28" s="13"/>
      <c r="AC28" s="14"/>
    </row>
    <row r="29" spans="2:29" x14ac:dyDescent="0.2">
      <c r="B29" s="12" t="s">
        <v>35</v>
      </c>
      <c r="C29" s="13">
        <v>7248056</v>
      </c>
      <c r="D29" s="13">
        <v>1429918.66</v>
      </c>
      <c r="E29" s="13">
        <f t="shared" si="5"/>
        <v>5818137.3399999999</v>
      </c>
      <c r="F29" s="15">
        <f>+D29/C29</f>
        <v>0.19728305907128751</v>
      </c>
      <c r="K29" s="13"/>
      <c r="L29" s="13"/>
      <c r="M29" s="13"/>
      <c r="N29" s="14"/>
      <c r="O29" s="13"/>
      <c r="P29" s="13"/>
      <c r="Q29" s="16"/>
      <c r="R29" s="13"/>
      <c r="S29" s="13"/>
      <c r="T29" s="13"/>
      <c r="U29" s="14"/>
      <c r="V29" s="13"/>
      <c r="W29" s="13"/>
      <c r="X29" s="13"/>
      <c r="Y29" s="14"/>
      <c r="Z29" s="13"/>
      <c r="AA29" s="13"/>
      <c r="AB29" s="13"/>
      <c r="AC29" s="14"/>
    </row>
    <row r="30" spans="2:29" x14ac:dyDescent="0.2">
      <c r="B30" s="12" t="s">
        <v>36</v>
      </c>
      <c r="C30" s="13">
        <v>363301531</v>
      </c>
      <c r="D30" s="13">
        <v>328773834.14999998</v>
      </c>
      <c r="E30" s="13">
        <f t="shared" si="5"/>
        <v>34527696.850000024</v>
      </c>
      <c r="F30" s="15">
        <f>+D30/C30</f>
        <v>0.9049613230228859</v>
      </c>
      <c r="K30" s="13"/>
      <c r="L30" s="13"/>
      <c r="M30" s="13"/>
      <c r="N30" s="14"/>
      <c r="O30" s="13"/>
      <c r="P30" s="13"/>
      <c r="Q30" s="16"/>
      <c r="R30" s="13"/>
      <c r="S30" s="13"/>
      <c r="T30" s="13"/>
      <c r="U30" s="14"/>
      <c r="V30" s="13"/>
      <c r="W30" s="13"/>
      <c r="X30" s="13"/>
      <c r="Y30" s="14"/>
      <c r="Z30" s="13"/>
      <c r="AA30" s="13"/>
      <c r="AB30" s="13"/>
      <c r="AC30" s="14"/>
    </row>
    <row r="31" spans="2:29" x14ac:dyDescent="0.2">
      <c r="B31" s="12" t="s">
        <v>37</v>
      </c>
      <c r="C31" s="13">
        <v>5399256</v>
      </c>
      <c r="D31" s="13">
        <v>3869511.16</v>
      </c>
      <c r="E31" s="13">
        <f t="shared" si="5"/>
        <v>1529744.8399999999</v>
      </c>
      <c r="F31" s="15">
        <f>+D31/C31</f>
        <v>0.71667488261345635</v>
      </c>
      <c r="K31" s="13"/>
      <c r="L31" s="13"/>
      <c r="M31" s="13"/>
      <c r="N31" s="14"/>
      <c r="O31" s="13"/>
      <c r="P31" s="13"/>
      <c r="Q31" s="16"/>
      <c r="R31" s="13"/>
      <c r="S31" s="13"/>
      <c r="T31" s="13"/>
      <c r="U31" s="14"/>
      <c r="V31" s="13"/>
      <c r="W31" s="13"/>
      <c r="X31" s="13"/>
      <c r="Y31" s="14"/>
      <c r="Z31" s="13"/>
      <c r="AA31" s="13"/>
      <c r="AB31" s="13"/>
      <c r="AC31" s="14"/>
    </row>
    <row r="32" spans="2:29" x14ac:dyDescent="0.2">
      <c r="B32" s="12" t="s">
        <v>44</v>
      </c>
      <c r="C32" s="13">
        <v>0</v>
      </c>
      <c r="D32" s="13">
        <v>0</v>
      </c>
      <c r="E32" s="13">
        <f t="shared" si="5"/>
        <v>0</v>
      </c>
      <c r="F32" s="15">
        <v>0</v>
      </c>
      <c r="K32" s="13"/>
      <c r="L32" s="13"/>
      <c r="M32" s="13"/>
      <c r="N32" s="14"/>
      <c r="O32" s="13"/>
      <c r="P32" s="13"/>
      <c r="Q32" s="16"/>
      <c r="R32" s="13"/>
      <c r="S32" s="13"/>
      <c r="T32" s="13"/>
      <c r="U32" s="14"/>
      <c r="V32" s="13"/>
      <c r="W32" s="13"/>
      <c r="X32" s="13"/>
      <c r="Y32" s="14"/>
      <c r="Z32" s="13"/>
      <c r="AA32" s="13"/>
      <c r="AB32" s="13"/>
      <c r="AC32" s="14"/>
    </row>
    <row r="33" spans="2:29" x14ac:dyDescent="0.2">
      <c r="B33" s="31" t="s">
        <v>38</v>
      </c>
      <c r="C33" s="13">
        <v>260973248</v>
      </c>
      <c r="D33" s="13">
        <v>0</v>
      </c>
      <c r="E33" s="13">
        <f t="shared" si="5"/>
        <v>260973248</v>
      </c>
      <c r="F33" s="32">
        <v>0</v>
      </c>
      <c r="K33" s="13"/>
      <c r="L33" s="13"/>
      <c r="M33" s="13"/>
      <c r="N33" s="14"/>
      <c r="O33" s="13"/>
      <c r="P33" s="13"/>
      <c r="Q33" s="16"/>
      <c r="R33" s="13"/>
      <c r="S33" s="13"/>
      <c r="T33" s="13"/>
      <c r="U33" s="14"/>
      <c r="V33" s="13"/>
      <c r="W33" s="13"/>
      <c r="X33" s="13"/>
      <c r="Y33" s="14"/>
      <c r="Z33" s="13"/>
      <c r="AA33" s="13"/>
      <c r="AB33" s="13"/>
      <c r="AC33" s="14"/>
    </row>
    <row r="34" spans="2:29" ht="12.6" thickBot="1" x14ac:dyDescent="0.3">
      <c r="B34" s="17" t="s">
        <v>39</v>
      </c>
      <c r="C34" s="18">
        <f>SUM(C27:C33)</f>
        <v>3152132312</v>
      </c>
      <c r="D34" s="18">
        <f>SUM(D27:D33)</f>
        <v>2555588174.4000001</v>
      </c>
      <c r="E34" s="18">
        <f>SUM(E27:E33)</f>
        <v>596544137.5999999</v>
      </c>
      <c r="F34" s="20">
        <f>+D34/C34</f>
        <v>0.81074901731472748</v>
      </c>
      <c r="K34" s="22"/>
      <c r="L34" s="22"/>
      <c r="M34" s="22"/>
      <c r="N34" s="23"/>
      <c r="O34" s="13"/>
      <c r="P34" s="13"/>
      <c r="Q34" s="21"/>
      <c r="R34" s="22"/>
      <c r="S34" s="22"/>
      <c r="T34" s="22"/>
      <c r="U34" s="23"/>
      <c r="V34" s="22"/>
      <c r="W34" s="22"/>
      <c r="X34" s="22"/>
      <c r="Y34" s="23"/>
      <c r="Z34" s="22"/>
      <c r="AA34" s="22"/>
      <c r="AB34" s="22"/>
      <c r="AC34" s="23"/>
    </row>
    <row r="35" spans="2:29" ht="12" thickTop="1" x14ac:dyDescent="0.2">
      <c r="B35" s="27" t="s">
        <v>45</v>
      </c>
      <c r="C35" s="25"/>
      <c r="D35" s="25"/>
      <c r="E35" s="25"/>
      <c r="F35" s="25"/>
      <c r="G35" s="25"/>
      <c r="H35" s="25"/>
      <c r="I35" s="25"/>
      <c r="J35" s="25"/>
      <c r="K35" s="25"/>
      <c r="L35" s="25"/>
    </row>
    <row r="36" spans="2:29" x14ac:dyDescent="0.2">
      <c r="J36" s="33"/>
      <c r="L36" s="34"/>
      <c r="M36" s="34"/>
      <c r="N36" s="33"/>
    </row>
    <row r="37" spans="2:29" ht="12" x14ac:dyDescent="0.25">
      <c r="B37" s="161" t="s">
        <v>41</v>
      </c>
      <c r="C37" s="162"/>
      <c r="D37" s="162"/>
      <c r="E37" s="162"/>
      <c r="F37" s="163"/>
      <c r="G37" s="6"/>
      <c r="H37" s="6"/>
      <c r="I37" s="6"/>
      <c r="J37" s="6"/>
      <c r="K37" s="6"/>
      <c r="L37" s="6"/>
      <c r="M37" s="6"/>
      <c r="N37" s="6"/>
    </row>
    <row r="38" spans="2:29" ht="12" x14ac:dyDescent="0.25">
      <c r="B38" s="152" t="s">
        <v>20</v>
      </c>
      <c r="C38" s="153"/>
      <c r="D38" s="153"/>
      <c r="E38" s="153"/>
      <c r="F38" s="154"/>
      <c r="G38" s="6"/>
      <c r="H38" s="6"/>
      <c r="I38" s="6"/>
      <c r="J38" s="6"/>
      <c r="K38" s="6"/>
      <c r="L38" s="6"/>
      <c r="M38" s="6"/>
      <c r="N38" s="6"/>
    </row>
    <row r="39" spans="2:29" ht="12" x14ac:dyDescent="0.25">
      <c r="B39" s="152" t="s">
        <v>21</v>
      </c>
      <c r="C39" s="153"/>
      <c r="D39" s="153"/>
      <c r="E39" s="153"/>
      <c r="F39" s="154"/>
      <c r="G39" s="6"/>
      <c r="H39" s="6"/>
      <c r="I39" s="6"/>
      <c r="J39" s="6"/>
      <c r="K39" s="6"/>
      <c r="L39" s="6"/>
      <c r="M39" s="6"/>
      <c r="N39" s="6"/>
    </row>
    <row r="40" spans="2:29" ht="12" x14ac:dyDescent="0.25">
      <c r="B40" s="152" t="s">
        <v>46</v>
      </c>
      <c r="C40" s="153"/>
      <c r="D40" s="153"/>
      <c r="E40" s="153"/>
      <c r="F40" s="154"/>
      <c r="G40" s="6"/>
      <c r="H40" s="6"/>
      <c r="I40" s="6"/>
      <c r="J40" s="6"/>
      <c r="K40" s="6"/>
      <c r="L40" s="6"/>
      <c r="M40" s="6"/>
      <c r="N40" s="6"/>
    </row>
    <row r="41" spans="2:29" ht="12" x14ac:dyDescent="0.25">
      <c r="B41" s="152" t="str">
        <f>+B23</f>
        <v>AL 31 DE DICIEMBRE 2020</v>
      </c>
      <c r="C41" s="153"/>
      <c r="D41" s="153"/>
      <c r="E41" s="153"/>
      <c r="F41" s="154"/>
      <c r="G41" s="7"/>
      <c r="H41" s="7"/>
      <c r="I41" s="7"/>
      <c r="J41" s="7"/>
      <c r="K41" s="7"/>
      <c r="L41" s="7"/>
      <c r="M41" s="7"/>
      <c r="N41" s="7"/>
    </row>
    <row r="42" spans="2:29" ht="12" x14ac:dyDescent="0.25">
      <c r="B42" s="155" t="s">
        <v>24</v>
      </c>
      <c r="C42" s="156"/>
      <c r="D42" s="156"/>
      <c r="E42" s="156"/>
      <c r="F42" s="157"/>
      <c r="G42" s="7"/>
      <c r="H42" s="7"/>
      <c r="I42" s="7"/>
      <c r="J42" s="7"/>
      <c r="K42" s="7"/>
      <c r="L42" s="7"/>
      <c r="M42" s="7"/>
      <c r="N42" s="7"/>
    </row>
    <row r="43" spans="2:29" x14ac:dyDescent="0.2">
      <c r="B43" s="158" t="s">
        <v>25</v>
      </c>
      <c r="C43" s="164" t="s">
        <v>47</v>
      </c>
      <c r="D43" s="164"/>
      <c r="E43" s="164"/>
      <c r="F43" s="165"/>
      <c r="G43" s="151"/>
      <c r="H43" s="151"/>
      <c r="I43" s="151"/>
      <c r="J43" s="151"/>
    </row>
    <row r="44" spans="2:29" ht="24" x14ac:dyDescent="0.2">
      <c r="B44" s="158"/>
      <c r="C44" s="10" t="str">
        <f>+C26</f>
        <v>PRESUPUESTO APROBADO</v>
      </c>
      <c r="D44" s="10" t="s">
        <v>30</v>
      </c>
      <c r="E44" s="10" t="s">
        <v>31</v>
      </c>
      <c r="F44" s="11" t="s">
        <v>32</v>
      </c>
      <c r="G44" s="10"/>
      <c r="H44" s="10"/>
      <c r="I44" s="10"/>
      <c r="J44" s="10"/>
    </row>
    <row r="45" spans="2:29" x14ac:dyDescent="0.2">
      <c r="B45" s="12" t="s">
        <v>33</v>
      </c>
      <c r="C45" s="13">
        <v>627990884</v>
      </c>
      <c r="D45" s="13">
        <v>581653345.74000001</v>
      </c>
      <c r="E45" s="13">
        <f>+C45-D45</f>
        <v>46337538.25999999</v>
      </c>
      <c r="F45" s="15">
        <f t="shared" ref="F45:F50" si="6">+D45/C45</f>
        <v>0.92621303996508331</v>
      </c>
      <c r="G45" s="13"/>
      <c r="H45" s="13"/>
      <c r="I45" s="13"/>
      <c r="J45" s="14"/>
    </row>
    <row r="46" spans="2:29" x14ac:dyDescent="0.2">
      <c r="B46" s="12" t="s">
        <v>34</v>
      </c>
      <c r="C46" s="13">
        <v>271489963</v>
      </c>
      <c r="D46" s="13">
        <v>190583952.88</v>
      </c>
      <c r="E46" s="13">
        <f t="shared" ref="E46:E51" si="7">+C46-D46</f>
        <v>80906010.120000005</v>
      </c>
      <c r="F46" s="15">
        <f t="shared" si="6"/>
        <v>0.70199262902400561</v>
      </c>
      <c r="G46" s="13"/>
      <c r="H46" s="13"/>
      <c r="I46" s="13"/>
      <c r="J46" s="14"/>
    </row>
    <row r="47" spans="2:29" x14ac:dyDescent="0.2">
      <c r="B47" s="12" t="s">
        <v>35</v>
      </c>
      <c r="C47" s="13">
        <v>4009545</v>
      </c>
      <c r="D47" s="13">
        <v>999664.12</v>
      </c>
      <c r="E47" s="13">
        <f t="shared" si="7"/>
        <v>3009880.88</v>
      </c>
      <c r="F47" s="15">
        <f t="shared" si="6"/>
        <v>0.2493210875548223</v>
      </c>
      <c r="G47" s="13"/>
      <c r="H47" s="13"/>
      <c r="I47" s="13"/>
      <c r="J47" s="14"/>
    </row>
    <row r="48" spans="2:29" x14ac:dyDescent="0.2">
      <c r="B48" s="12" t="s">
        <v>36</v>
      </c>
      <c r="C48" s="13">
        <v>29638063</v>
      </c>
      <c r="D48" s="13">
        <v>13256356.33</v>
      </c>
      <c r="E48" s="13">
        <f t="shared" si="7"/>
        <v>16381706.67</v>
      </c>
      <c r="F48" s="15">
        <f t="shared" si="6"/>
        <v>0.44727472001122343</v>
      </c>
      <c r="G48" s="13"/>
      <c r="H48" s="13"/>
      <c r="I48" s="13"/>
      <c r="J48" s="14"/>
    </row>
    <row r="49" spans="2:14" x14ac:dyDescent="0.2">
      <c r="B49" s="12" t="s">
        <v>37</v>
      </c>
      <c r="C49" s="13">
        <v>6355588</v>
      </c>
      <c r="D49" s="13">
        <v>5171134.93</v>
      </c>
      <c r="E49" s="13">
        <f t="shared" si="7"/>
        <v>1184453.0700000003</v>
      </c>
      <c r="F49" s="15">
        <f t="shared" si="6"/>
        <v>0.81363595783741793</v>
      </c>
      <c r="G49" s="13"/>
      <c r="H49" s="13"/>
      <c r="I49" s="13"/>
      <c r="J49" s="14"/>
    </row>
    <row r="50" spans="2:14" x14ac:dyDescent="0.2">
      <c r="B50" s="12" t="s">
        <v>44</v>
      </c>
      <c r="C50" s="13">
        <v>16313521116</v>
      </c>
      <c r="D50" s="13">
        <v>14998339956.02</v>
      </c>
      <c r="E50" s="13">
        <f t="shared" si="7"/>
        <v>1315181159.9799995</v>
      </c>
      <c r="F50" s="15">
        <f t="shared" si="6"/>
        <v>0.91938091411239886</v>
      </c>
      <c r="G50" s="13"/>
      <c r="H50" s="13"/>
      <c r="I50" s="13"/>
      <c r="J50" s="14"/>
    </row>
    <row r="51" spans="2:14" x14ac:dyDescent="0.2">
      <c r="B51" s="31" t="s">
        <v>38</v>
      </c>
      <c r="C51" s="13">
        <v>94292535</v>
      </c>
      <c r="D51" s="13">
        <v>0</v>
      </c>
      <c r="E51" s="13">
        <f t="shared" si="7"/>
        <v>94292535</v>
      </c>
      <c r="F51" s="32">
        <v>0</v>
      </c>
      <c r="G51" s="13"/>
      <c r="H51" s="13"/>
      <c r="I51" s="13"/>
      <c r="J51" s="14"/>
    </row>
    <row r="52" spans="2:14" ht="12.6" thickBot="1" x14ac:dyDescent="0.3">
      <c r="B52" s="17" t="s">
        <v>39</v>
      </c>
      <c r="C52" s="18">
        <f t="shared" ref="C52" si="8">SUM(C45:C51)</f>
        <v>17347297694</v>
      </c>
      <c r="D52" s="18">
        <f>SUM(D45:D51)</f>
        <v>15790004410.02</v>
      </c>
      <c r="E52" s="18">
        <f>SUM(E45:E51)</f>
        <v>1557293283.9799995</v>
      </c>
      <c r="F52" s="20">
        <f>+D52/C52</f>
        <v>0.91022847987910949</v>
      </c>
      <c r="G52" s="22"/>
      <c r="H52" s="22"/>
      <c r="I52" s="22"/>
      <c r="J52" s="23"/>
    </row>
    <row r="53" spans="2:14" ht="12" thickTop="1" x14ac:dyDescent="0.2">
      <c r="B53" s="27" t="s">
        <v>45</v>
      </c>
      <c r="C53" s="25"/>
      <c r="D53" s="25"/>
      <c r="E53" s="25"/>
      <c r="F53" s="25"/>
      <c r="G53" s="25"/>
      <c r="H53" s="25"/>
      <c r="I53" s="25"/>
      <c r="J53" s="25"/>
      <c r="K53" s="25"/>
      <c r="L53" s="25"/>
    </row>
    <row r="54" spans="2:14" x14ac:dyDescent="0.2">
      <c r="J54" s="33"/>
      <c r="L54" s="34"/>
      <c r="M54" s="34"/>
      <c r="N54" s="33"/>
    </row>
    <row r="55" spans="2:14" ht="12" x14ac:dyDescent="0.25">
      <c r="B55" s="161" t="s">
        <v>41</v>
      </c>
      <c r="C55" s="162"/>
      <c r="D55" s="162"/>
      <c r="E55" s="162"/>
      <c r="F55" s="163"/>
      <c r="G55" s="6"/>
      <c r="H55" s="6"/>
      <c r="I55" s="6"/>
      <c r="J55" s="6"/>
      <c r="K55" s="6"/>
      <c r="L55" s="34"/>
      <c r="M55" s="6"/>
      <c r="N55" s="6"/>
    </row>
    <row r="56" spans="2:14" ht="12" x14ac:dyDescent="0.25">
      <c r="B56" s="152" t="s">
        <v>20</v>
      </c>
      <c r="C56" s="153"/>
      <c r="D56" s="153"/>
      <c r="E56" s="153"/>
      <c r="F56" s="154"/>
      <c r="G56" s="6"/>
      <c r="H56" s="6"/>
      <c r="I56" s="6"/>
      <c r="J56" s="6"/>
      <c r="K56" s="6"/>
      <c r="L56" s="34"/>
      <c r="M56" s="6"/>
      <c r="N56" s="6"/>
    </row>
    <row r="57" spans="2:14" ht="12" x14ac:dyDescent="0.25">
      <c r="B57" s="152" t="s">
        <v>21</v>
      </c>
      <c r="C57" s="153"/>
      <c r="D57" s="153"/>
      <c r="E57" s="153"/>
      <c r="F57" s="154"/>
      <c r="G57" s="6"/>
      <c r="H57" s="6"/>
      <c r="I57" s="6"/>
      <c r="J57" s="6"/>
      <c r="K57" s="6"/>
      <c r="L57" s="35"/>
      <c r="M57" s="6"/>
      <c r="N57" s="6"/>
    </row>
    <row r="58" spans="2:14" ht="12" x14ac:dyDescent="0.25">
      <c r="B58" s="152" t="s">
        <v>48</v>
      </c>
      <c r="C58" s="153"/>
      <c r="D58" s="153"/>
      <c r="E58" s="153"/>
      <c r="F58" s="154"/>
      <c r="G58" s="6"/>
      <c r="H58" s="6"/>
      <c r="I58" s="6"/>
      <c r="J58" s="6"/>
      <c r="K58" s="6"/>
      <c r="L58" s="35"/>
      <c r="M58" s="6"/>
      <c r="N58" s="6"/>
    </row>
    <row r="59" spans="2:14" ht="12" x14ac:dyDescent="0.25">
      <c r="B59" s="152" t="str">
        <f>+B23</f>
        <v>AL 31 DE DICIEMBRE 2020</v>
      </c>
      <c r="C59" s="153"/>
      <c r="D59" s="153"/>
      <c r="E59" s="153"/>
      <c r="F59" s="154"/>
      <c r="G59" s="7"/>
      <c r="H59" s="7"/>
      <c r="I59" s="7"/>
      <c r="J59" s="7"/>
      <c r="K59" s="7"/>
      <c r="L59" s="35"/>
      <c r="M59" s="7"/>
      <c r="N59" s="7"/>
    </row>
    <row r="60" spans="2:14" ht="12" x14ac:dyDescent="0.25">
      <c r="B60" s="155" t="s">
        <v>24</v>
      </c>
      <c r="C60" s="156"/>
      <c r="D60" s="156"/>
      <c r="E60" s="156"/>
      <c r="F60" s="157"/>
      <c r="G60" s="7"/>
      <c r="H60" s="7"/>
      <c r="I60" s="7"/>
      <c r="J60" s="7"/>
      <c r="K60" s="7"/>
      <c r="L60" s="7"/>
      <c r="M60" s="7"/>
      <c r="N60" s="7"/>
    </row>
    <row r="61" spans="2:14" x14ac:dyDescent="0.2">
      <c r="B61" s="158" t="s">
        <v>25</v>
      </c>
      <c r="C61" s="164" t="s">
        <v>49</v>
      </c>
      <c r="D61" s="164"/>
      <c r="E61" s="164"/>
      <c r="F61" s="165"/>
      <c r="G61" s="151"/>
      <c r="H61" s="151"/>
      <c r="I61" s="151"/>
      <c r="J61" s="151"/>
      <c r="K61" s="151"/>
      <c r="L61" s="151"/>
      <c r="M61" s="151"/>
      <c r="N61" s="151"/>
    </row>
    <row r="62" spans="2:14" ht="24" x14ac:dyDescent="0.2">
      <c r="B62" s="158"/>
      <c r="C62" s="10" t="str">
        <f>+C26</f>
        <v>PRESUPUESTO APROBADO</v>
      </c>
      <c r="D62" s="10" t="s">
        <v>30</v>
      </c>
      <c r="E62" s="10" t="s">
        <v>31</v>
      </c>
      <c r="F62" s="11" t="s">
        <v>32</v>
      </c>
      <c r="G62" s="10"/>
      <c r="H62" s="10"/>
      <c r="I62" s="10"/>
      <c r="J62" s="10"/>
      <c r="K62" s="10"/>
      <c r="L62" s="10"/>
      <c r="M62" s="10"/>
      <c r="N62" s="10"/>
    </row>
    <row r="63" spans="2:14" x14ac:dyDescent="0.2">
      <c r="B63" s="12" t="s">
        <v>33</v>
      </c>
      <c r="C63" s="13">
        <v>0</v>
      </c>
      <c r="D63" s="13">
        <v>0</v>
      </c>
      <c r="E63" s="13">
        <f>+C63-D63</f>
        <v>0</v>
      </c>
      <c r="F63" s="15">
        <v>0</v>
      </c>
      <c r="G63" s="13"/>
      <c r="H63" s="13"/>
      <c r="I63" s="13"/>
      <c r="J63" s="14"/>
      <c r="K63" s="13"/>
      <c r="L63" s="13"/>
      <c r="M63" s="13"/>
      <c r="N63" s="14"/>
    </row>
    <row r="64" spans="2:14" x14ac:dyDescent="0.2">
      <c r="B64" s="12" t="s">
        <v>34</v>
      </c>
      <c r="C64" s="13">
        <v>0</v>
      </c>
      <c r="D64" s="13">
        <v>0</v>
      </c>
      <c r="E64" s="13">
        <f t="shared" ref="E64:E69" si="9">+C64-D64</f>
        <v>0</v>
      </c>
      <c r="F64" s="15">
        <v>0</v>
      </c>
      <c r="G64" s="13"/>
      <c r="H64" s="13"/>
      <c r="I64" s="13"/>
      <c r="J64" s="14"/>
      <c r="K64" s="13"/>
      <c r="L64" s="13"/>
      <c r="M64" s="13"/>
      <c r="N64" s="14"/>
    </row>
    <row r="65" spans="2:22" x14ac:dyDescent="0.2">
      <c r="B65" s="12" t="s">
        <v>35</v>
      </c>
      <c r="C65" s="13">
        <v>0</v>
      </c>
      <c r="D65" s="13">
        <v>0</v>
      </c>
      <c r="E65" s="13">
        <f t="shared" si="9"/>
        <v>0</v>
      </c>
      <c r="F65" s="15">
        <v>0</v>
      </c>
      <c r="G65" s="13"/>
      <c r="H65" s="13"/>
      <c r="I65" s="13"/>
      <c r="J65" s="14"/>
      <c r="K65" s="13"/>
      <c r="L65" s="13"/>
      <c r="M65" s="13"/>
      <c r="N65" s="14"/>
    </row>
    <row r="66" spans="2:22" x14ac:dyDescent="0.2">
      <c r="B66" s="12" t="s">
        <v>36</v>
      </c>
      <c r="C66" s="13">
        <v>0</v>
      </c>
      <c r="D66" s="13">
        <v>0</v>
      </c>
      <c r="E66" s="13">
        <f t="shared" si="9"/>
        <v>0</v>
      </c>
      <c r="F66" s="15">
        <v>0</v>
      </c>
      <c r="G66" s="13"/>
      <c r="H66" s="13"/>
      <c r="I66" s="13"/>
      <c r="J66" s="14"/>
      <c r="K66" s="13"/>
      <c r="L66" s="13"/>
      <c r="M66" s="13"/>
      <c r="N66" s="14"/>
    </row>
    <row r="67" spans="2:22" x14ac:dyDescent="0.2">
      <c r="B67" s="12" t="s">
        <v>37</v>
      </c>
      <c r="C67" s="13">
        <v>0</v>
      </c>
      <c r="D67" s="13">
        <v>0</v>
      </c>
      <c r="E67" s="13">
        <f t="shared" si="9"/>
        <v>0</v>
      </c>
      <c r="F67" s="15">
        <v>0</v>
      </c>
      <c r="G67" s="13"/>
      <c r="H67" s="13"/>
      <c r="I67" s="13"/>
      <c r="J67" s="14"/>
      <c r="K67" s="13"/>
      <c r="L67" s="13"/>
      <c r="M67" s="13"/>
      <c r="N67" s="14"/>
    </row>
    <row r="68" spans="2:22" x14ac:dyDescent="0.2">
      <c r="B68" s="12" t="s">
        <v>44</v>
      </c>
      <c r="C68" s="13">
        <v>0</v>
      </c>
      <c r="D68" s="13">
        <v>0</v>
      </c>
      <c r="E68" s="13">
        <f t="shared" si="9"/>
        <v>0</v>
      </c>
      <c r="F68" s="15">
        <v>0</v>
      </c>
      <c r="G68" s="13"/>
      <c r="H68" s="13"/>
      <c r="I68" s="13"/>
      <c r="J68" s="14"/>
      <c r="K68" s="13"/>
      <c r="L68" s="13"/>
      <c r="M68" s="13"/>
      <c r="N68" s="14"/>
    </row>
    <row r="69" spans="2:22" x14ac:dyDescent="0.2">
      <c r="B69" s="31" t="s">
        <v>38</v>
      </c>
      <c r="C69" s="13">
        <v>0</v>
      </c>
      <c r="D69" s="13">
        <v>0</v>
      </c>
      <c r="E69" s="13">
        <f t="shared" si="9"/>
        <v>0</v>
      </c>
      <c r="F69" s="15">
        <v>0</v>
      </c>
      <c r="G69" s="13"/>
      <c r="H69" s="13"/>
      <c r="I69" s="13"/>
      <c r="J69" s="14"/>
      <c r="K69" s="13"/>
      <c r="L69" s="13"/>
      <c r="M69" s="13"/>
      <c r="N69" s="14"/>
    </row>
    <row r="70" spans="2:22" ht="12.6" thickBot="1" x14ac:dyDescent="0.3">
      <c r="B70" s="17" t="s">
        <v>39</v>
      </c>
      <c r="C70" s="18">
        <f t="shared" ref="C70:E70" si="10">SUM(C63:C69)</f>
        <v>0</v>
      </c>
      <c r="D70" s="18">
        <f t="shared" si="10"/>
        <v>0</v>
      </c>
      <c r="E70" s="18">
        <f t="shared" si="10"/>
        <v>0</v>
      </c>
      <c r="F70" s="20">
        <v>0</v>
      </c>
      <c r="G70" s="22"/>
      <c r="H70" s="22"/>
      <c r="I70" s="22"/>
      <c r="J70" s="23"/>
      <c r="K70" s="22"/>
      <c r="L70" s="22"/>
      <c r="M70" s="22"/>
      <c r="N70" s="23"/>
    </row>
    <row r="71" spans="2:22" ht="12" thickTop="1" x14ac:dyDescent="0.2">
      <c r="B71" s="27" t="s">
        <v>45</v>
      </c>
      <c r="C71" s="25"/>
      <c r="D71" s="25"/>
      <c r="E71" s="25"/>
      <c r="F71" s="25"/>
      <c r="G71" s="25"/>
      <c r="H71" s="25"/>
      <c r="I71" s="25"/>
      <c r="J71" s="25"/>
      <c r="K71" s="25"/>
      <c r="L71" s="25"/>
    </row>
    <row r="72" spans="2:22" x14ac:dyDescent="0.2">
      <c r="B72" s="27"/>
      <c r="C72" s="25"/>
      <c r="D72" s="25"/>
      <c r="E72" s="25"/>
      <c r="F72" s="25"/>
      <c r="G72" s="25"/>
      <c r="H72" s="25"/>
      <c r="I72" s="25"/>
      <c r="J72" s="25"/>
      <c r="K72" s="25"/>
      <c r="L72" s="25"/>
    </row>
    <row r="73" spans="2:22" ht="12" x14ac:dyDescent="0.25">
      <c r="B73" s="161" t="s">
        <v>50</v>
      </c>
      <c r="C73" s="162"/>
      <c r="D73" s="162"/>
      <c r="E73" s="162"/>
      <c r="F73" s="163"/>
    </row>
    <row r="74" spans="2:22" ht="12" x14ac:dyDescent="0.25">
      <c r="B74" s="152" t="s">
        <v>20</v>
      </c>
      <c r="C74" s="153"/>
      <c r="D74" s="153"/>
      <c r="E74" s="153"/>
      <c r="F74" s="154"/>
      <c r="G74" s="6"/>
      <c r="H74" s="6"/>
      <c r="I74" s="6"/>
      <c r="J74" s="6"/>
      <c r="K74" s="6"/>
      <c r="L74" s="6"/>
      <c r="M74" s="6"/>
      <c r="N74" s="6"/>
      <c r="O74" s="6"/>
      <c r="P74" s="6"/>
      <c r="Q74" s="6"/>
      <c r="R74" s="6"/>
      <c r="S74" s="6"/>
      <c r="T74" s="6"/>
      <c r="U74" s="6"/>
      <c r="V74" s="6"/>
    </row>
    <row r="75" spans="2:22" ht="12" x14ac:dyDescent="0.25">
      <c r="B75" s="152" t="s">
        <v>21</v>
      </c>
      <c r="C75" s="153"/>
      <c r="D75" s="153"/>
      <c r="E75" s="153"/>
      <c r="F75" s="154"/>
      <c r="G75" s="6"/>
      <c r="H75" s="6"/>
      <c r="I75" s="6"/>
      <c r="J75" s="6"/>
      <c r="K75" s="6"/>
      <c r="L75" s="6"/>
      <c r="M75" s="6"/>
      <c r="N75" s="6"/>
      <c r="O75" s="6"/>
      <c r="P75" s="6"/>
      <c r="Q75" s="6"/>
      <c r="R75" s="6"/>
      <c r="S75" s="6"/>
      <c r="T75" s="6"/>
      <c r="U75" s="6"/>
      <c r="V75" s="6"/>
    </row>
    <row r="76" spans="2:22" ht="12" x14ac:dyDescent="0.25">
      <c r="B76" s="152" t="s">
        <v>51</v>
      </c>
      <c r="C76" s="153"/>
      <c r="D76" s="153"/>
      <c r="E76" s="153"/>
      <c r="F76" s="154"/>
      <c r="G76" s="6"/>
      <c r="H76" s="6"/>
      <c r="I76" s="6"/>
      <c r="J76" s="6"/>
      <c r="K76" s="6"/>
      <c r="L76" s="6"/>
      <c r="M76" s="6"/>
      <c r="N76" s="6"/>
      <c r="O76" s="6"/>
      <c r="P76" s="6"/>
      <c r="Q76" s="6"/>
      <c r="R76" s="6"/>
      <c r="S76" s="6"/>
      <c r="T76" s="6"/>
      <c r="U76" s="6"/>
      <c r="V76" s="6"/>
    </row>
    <row r="77" spans="2:22" ht="12" x14ac:dyDescent="0.25">
      <c r="B77" s="152" t="str">
        <f>+B23</f>
        <v>AL 31 DE DICIEMBRE 2020</v>
      </c>
      <c r="C77" s="153"/>
      <c r="D77" s="153"/>
      <c r="E77" s="153"/>
      <c r="F77" s="154"/>
      <c r="G77" s="6"/>
      <c r="H77" s="6"/>
      <c r="I77" s="6"/>
      <c r="J77" s="6"/>
      <c r="K77" s="6"/>
      <c r="L77" s="6"/>
      <c r="M77" s="6"/>
      <c r="N77" s="6"/>
      <c r="O77" s="6"/>
      <c r="P77" s="6"/>
      <c r="Q77" s="6"/>
      <c r="R77" s="6"/>
      <c r="S77" s="6"/>
      <c r="T77" s="6"/>
      <c r="U77" s="6"/>
      <c r="V77" s="6"/>
    </row>
    <row r="78" spans="2:22" ht="12" x14ac:dyDescent="0.25">
      <c r="B78" s="155" t="s">
        <v>24</v>
      </c>
      <c r="C78" s="156"/>
      <c r="D78" s="156"/>
      <c r="E78" s="156"/>
      <c r="F78" s="157"/>
      <c r="G78" s="6"/>
      <c r="H78" s="6"/>
      <c r="I78" s="6"/>
      <c r="J78" s="6"/>
      <c r="K78" s="6"/>
      <c r="L78" s="6"/>
      <c r="M78" s="6"/>
      <c r="N78" s="6"/>
      <c r="O78" s="6"/>
      <c r="P78" s="6"/>
      <c r="Q78" s="6"/>
      <c r="R78" s="6"/>
      <c r="S78" s="6"/>
      <c r="T78" s="6"/>
      <c r="U78" s="6"/>
      <c r="V78" s="6"/>
    </row>
    <row r="79" spans="2:22" ht="12" x14ac:dyDescent="0.25">
      <c r="B79" s="36"/>
      <c r="C79" s="37"/>
      <c r="D79" s="37"/>
      <c r="E79" s="37"/>
      <c r="F79" s="38"/>
      <c r="G79" s="39"/>
      <c r="H79" s="39"/>
      <c r="I79" s="39"/>
      <c r="J79" s="39"/>
    </row>
    <row r="80" spans="2:22" x14ac:dyDescent="0.2">
      <c r="B80" s="158" t="s">
        <v>25</v>
      </c>
      <c r="C80" s="159" t="s">
        <v>52</v>
      </c>
      <c r="D80" s="159"/>
      <c r="E80" s="159"/>
      <c r="F80" s="160"/>
      <c r="G80" s="151"/>
      <c r="H80" s="151"/>
      <c r="I80" s="151"/>
      <c r="J80" s="151"/>
      <c r="K80" s="151"/>
      <c r="L80" s="151"/>
      <c r="M80" s="151"/>
      <c r="N80" s="151"/>
      <c r="O80" s="151"/>
      <c r="P80" s="151"/>
      <c r="Q80" s="151"/>
      <c r="R80" s="151"/>
      <c r="S80" s="151"/>
      <c r="T80" s="151"/>
      <c r="U80" s="151"/>
      <c r="V80" s="151"/>
    </row>
    <row r="81" spans="2:22" ht="24" x14ac:dyDescent="0.2">
      <c r="B81" s="158"/>
      <c r="C81" s="10" t="str">
        <f>+C9</f>
        <v>PRESUPUESTO APROBADO</v>
      </c>
      <c r="D81" s="10" t="s">
        <v>30</v>
      </c>
      <c r="E81" s="10" t="s">
        <v>31</v>
      </c>
      <c r="F81" s="11" t="s">
        <v>32</v>
      </c>
      <c r="G81" s="10"/>
      <c r="H81" s="10"/>
      <c r="I81" s="10"/>
      <c r="J81" s="10"/>
      <c r="K81" s="10"/>
      <c r="L81" s="10"/>
      <c r="M81" s="10"/>
      <c r="N81" s="10"/>
      <c r="O81" s="10"/>
      <c r="P81" s="10"/>
      <c r="Q81" s="10"/>
      <c r="R81" s="10"/>
      <c r="S81" s="10"/>
      <c r="T81" s="10"/>
      <c r="U81" s="10"/>
      <c r="V81" s="10"/>
    </row>
    <row r="82" spans="2:22" x14ac:dyDescent="0.2">
      <c r="B82" s="40"/>
      <c r="C82" s="41"/>
      <c r="D82" s="41"/>
      <c r="E82" s="41"/>
      <c r="F82" s="42"/>
      <c r="G82" s="41"/>
      <c r="H82" s="41"/>
      <c r="I82" s="41"/>
      <c r="J82" s="41"/>
      <c r="K82" s="41"/>
      <c r="L82" s="41"/>
      <c r="M82" s="41"/>
      <c r="N82" s="41"/>
      <c r="O82" s="41"/>
      <c r="P82" s="41"/>
      <c r="Q82" s="41"/>
      <c r="R82" s="41"/>
      <c r="S82" s="41"/>
      <c r="T82" s="41"/>
      <c r="U82" s="41"/>
      <c r="V82" s="41"/>
    </row>
    <row r="83" spans="2:22" x14ac:dyDescent="0.2">
      <c r="B83" s="12" t="s">
        <v>33</v>
      </c>
      <c r="C83" s="13">
        <f>SUM(C10,C27,C45,C63)</f>
        <v>5166204889</v>
      </c>
      <c r="D83" s="13">
        <f>SUM(D10,D27,D45,D63)</f>
        <v>4421484761.9700003</v>
      </c>
      <c r="E83" s="13">
        <f>SUM(E10,E27,E45,E63)</f>
        <v>744720127.02999973</v>
      </c>
      <c r="F83" s="15">
        <f t="shared" ref="F83:F88" si="11">+D83/C83</f>
        <v>0.85584773677566006</v>
      </c>
      <c r="G83" s="13"/>
      <c r="H83" s="13"/>
      <c r="I83" s="13"/>
      <c r="J83" s="14"/>
      <c r="K83" s="13"/>
      <c r="L83" s="13"/>
      <c r="M83" s="13"/>
      <c r="N83" s="14"/>
      <c r="O83" s="13"/>
      <c r="P83" s="13"/>
      <c r="Q83" s="13"/>
      <c r="R83" s="14"/>
      <c r="S83" s="13"/>
      <c r="T83" s="13"/>
      <c r="U83" s="13"/>
      <c r="V83" s="43"/>
    </row>
    <row r="84" spans="2:22" x14ac:dyDescent="0.2">
      <c r="B84" s="12" t="s">
        <v>34</v>
      </c>
      <c r="C84" s="13">
        <f>SUM(C11,C28,C46,C64)</f>
        <v>6203800881</v>
      </c>
      <c r="D84" s="13">
        <f t="shared" ref="D84:E88" si="12">SUM(D11,D28,D46,D64)</f>
        <v>4793918737.5299997</v>
      </c>
      <c r="E84" s="13">
        <f t="shared" si="12"/>
        <v>1409882143.4699998</v>
      </c>
      <c r="F84" s="15">
        <f t="shared" si="11"/>
        <v>0.77273897558705351</v>
      </c>
      <c r="G84" s="44"/>
      <c r="H84" s="44"/>
      <c r="I84" s="13"/>
      <c r="J84" s="14"/>
      <c r="K84" s="13"/>
      <c r="L84" s="13"/>
      <c r="M84" s="13"/>
      <c r="N84" s="14"/>
      <c r="O84" s="13"/>
      <c r="P84" s="13"/>
      <c r="Q84" s="13"/>
      <c r="R84" s="14"/>
      <c r="S84" s="13"/>
      <c r="T84" s="13"/>
      <c r="U84" s="13"/>
      <c r="V84" s="14"/>
    </row>
    <row r="85" spans="2:22" x14ac:dyDescent="0.2">
      <c r="B85" s="12" t="s">
        <v>35</v>
      </c>
      <c r="C85" s="13">
        <f>SUM(C12,C29,C47,C65)</f>
        <v>34712984</v>
      </c>
      <c r="D85" s="13">
        <f t="shared" si="12"/>
        <v>8013166.75</v>
      </c>
      <c r="E85" s="13">
        <f t="shared" si="12"/>
        <v>26699817.25</v>
      </c>
      <c r="F85" s="15">
        <f t="shared" si="11"/>
        <v>0.23084062004004036</v>
      </c>
      <c r="G85" s="13"/>
      <c r="H85" s="13"/>
      <c r="I85" s="13"/>
      <c r="J85" s="14"/>
      <c r="K85" s="13"/>
      <c r="L85" s="13"/>
      <c r="M85" s="13"/>
      <c r="N85" s="14"/>
      <c r="O85" s="13"/>
      <c r="P85" s="13"/>
      <c r="Q85" s="13"/>
      <c r="R85" s="14"/>
      <c r="S85" s="13"/>
      <c r="T85" s="13"/>
      <c r="U85" s="13"/>
      <c r="V85" s="14"/>
    </row>
    <row r="86" spans="2:22" x14ac:dyDescent="0.2">
      <c r="B86" s="12" t="s">
        <v>36</v>
      </c>
      <c r="C86" s="13">
        <f>SUM(C13,C30,C48,C66)</f>
        <v>661252414</v>
      </c>
      <c r="D86" s="13">
        <f t="shared" si="12"/>
        <v>492865034.41999996</v>
      </c>
      <c r="E86" s="13">
        <f t="shared" si="12"/>
        <v>168387379.58000001</v>
      </c>
      <c r="F86" s="15">
        <f t="shared" si="11"/>
        <v>0.74535082819372511</v>
      </c>
      <c r="G86" s="13"/>
      <c r="H86" s="13"/>
      <c r="I86" s="13"/>
      <c r="J86" s="14"/>
      <c r="K86" s="13"/>
      <c r="L86" s="13"/>
      <c r="M86" s="13"/>
      <c r="N86" s="14"/>
      <c r="O86" s="13"/>
      <c r="P86" s="13"/>
      <c r="Q86" s="13"/>
      <c r="R86" s="14"/>
      <c r="S86" s="13"/>
      <c r="T86" s="13"/>
      <c r="U86" s="13"/>
      <c r="V86" s="14"/>
    </row>
    <row r="87" spans="2:22" x14ac:dyDescent="0.2">
      <c r="B87" s="12" t="s">
        <v>37</v>
      </c>
      <c r="C87" s="13">
        <f>SUM(C14,C31,C49,C67)</f>
        <v>264297382</v>
      </c>
      <c r="D87" s="13">
        <f t="shared" si="12"/>
        <v>50063366.600000001</v>
      </c>
      <c r="E87" s="13">
        <f t="shared" si="12"/>
        <v>214234015.40000001</v>
      </c>
      <c r="F87" s="15">
        <f t="shared" si="11"/>
        <v>0.18942059214192292</v>
      </c>
      <c r="G87" s="13"/>
      <c r="H87" s="13"/>
      <c r="I87" s="13"/>
      <c r="J87" s="14"/>
      <c r="K87" s="13"/>
      <c r="L87" s="13"/>
      <c r="M87" s="13"/>
      <c r="N87" s="14"/>
      <c r="O87" s="13"/>
      <c r="P87" s="13"/>
      <c r="Q87" s="13"/>
      <c r="R87" s="14"/>
      <c r="S87" s="13"/>
      <c r="T87" s="13"/>
      <c r="U87" s="13"/>
      <c r="V87" s="14"/>
    </row>
    <row r="88" spans="2:22" x14ac:dyDescent="0.2">
      <c r="B88" s="12" t="s">
        <v>44</v>
      </c>
      <c r="C88" s="13">
        <f>SUM(C32,C50,C68)</f>
        <v>16313521116</v>
      </c>
      <c r="D88" s="13">
        <f t="shared" si="12"/>
        <v>14998339956.02</v>
      </c>
      <c r="E88" s="13">
        <f>SUM(E32,E50,E68)</f>
        <v>1315181159.9799995</v>
      </c>
      <c r="F88" s="15">
        <f t="shared" si="11"/>
        <v>0.91938091411239886</v>
      </c>
      <c r="G88" s="44"/>
      <c r="H88" s="13"/>
      <c r="I88" s="13"/>
      <c r="J88" s="45"/>
      <c r="K88" s="13"/>
      <c r="L88" s="13"/>
      <c r="M88" s="13"/>
      <c r="N88" s="14"/>
      <c r="O88" s="13"/>
      <c r="P88" s="13"/>
      <c r="Q88" s="13"/>
      <c r="R88" s="14"/>
      <c r="S88" s="13"/>
      <c r="T88" s="13"/>
      <c r="U88" s="13"/>
      <c r="V88" s="14"/>
    </row>
    <row r="89" spans="2:22" x14ac:dyDescent="0.2">
      <c r="B89" s="31" t="s">
        <v>38</v>
      </c>
      <c r="C89" s="13">
        <f>SUM(C15,C33,C51,C69)</f>
        <v>355265783</v>
      </c>
      <c r="D89" s="13">
        <f>SUM(D15,D33,D51,D69)</f>
        <v>0</v>
      </c>
      <c r="E89" s="13">
        <f>SUM(E15,E33,E51,E69)</f>
        <v>355265783</v>
      </c>
      <c r="F89" s="15">
        <v>0</v>
      </c>
      <c r="G89" s="13"/>
      <c r="H89" s="13"/>
      <c r="I89" s="13"/>
      <c r="J89" s="14"/>
      <c r="K89" s="13"/>
      <c r="L89" s="13"/>
      <c r="M89" s="13"/>
      <c r="N89" s="14"/>
      <c r="O89" s="13"/>
      <c r="P89" s="13"/>
      <c r="Q89" s="13"/>
      <c r="R89" s="14"/>
      <c r="S89" s="13"/>
      <c r="T89" s="13"/>
      <c r="U89" s="13"/>
      <c r="V89" s="14"/>
    </row>
    <row r="90" spans="2:22" ht="12.6" thickBot="1" x14ac:dyDescent="0.3">
      <c r="B90" s="46" t="s">
        <v>39</v>
      </c>
      <c r="C90" s="47">
        <f>SUM(C83:C89)</f>
        <v>28999055449</v>
      </c>
      <c r="D90" s="47">
        <f>SUM(D83:D89)</f>
        <v>24764685023.290001</v>
      </c>
      <c r="E90" s="47">
        <f>SUM(E83:E89)</f>
        <v>4234370425.7099991</v>
      </c>
      <c r="F90" s="48">
        <f>+D90/C90</f>
        <v>0.85398247080299239</v>
      </c>
      <c r="G90" s="22"/>
      <c r="H90" s="22"/>
      <c r="I90" s="22"/>
      <c r="J90" s="23"/>
      <c r="K90" s="22"/>
      <c r="L90" s="22"/>
      <c r="M90" s="22"/>
      <c r="N90" s="23"/>
      <c r="O90" s="22"/>
      <c r="P90" s="22"/>
      <c r="Q90" s="22"/>
      <c r="R90" s="23"/>
      <c r="S90" s="22"/>
      <c r="T90" s="22"/>
      <c r="U90" s="22"/>
      <c r="V90" s="23"/>
    </row>
    <row r="91" spans="2:22" ht="13.8" thickTop="1" x14ac:dyDescent="0.25">
      <c r="B91" s="49" t="s">
        <v>53</v>
      </c>
      <c r="C91" s="25"/>
      <c r="D91" s="25"/>
      <c r="E91" s="25"/>
      <c r="F91" s="25"/>
      <c r="G91" s="25"/>
      <c r="H91" s="25"/>
      <c r="I91" s="25"/>
      <c r="J91" s="25"/>
    </row>
    <row r="92" spans="2:22" x14ac:dyDescent="0.2">
      <c r="D92" s="26"/>
      <c r="F92" s="53"/>
    </row>
    <row r="93" spans="2:22" x14ac:dyDescent="0.2">
      <c r="C93" s="50"/>
      <c r="D93" s="50"/>
      <c r="E93" s="50"/>
      <c r="F93" s="53"/>
    </row>
  </sheetData>
  <mergeCells count="51">
    <mergeCell ref="B20:F20"/>
    <mergeCell ref="B2:N2"/>
    <mergeCell ref="B3:N3"/>
    <mergeCell ref="B4:N4"/>
    <mergeCell ref="B5:N5"/>
    <mergeCell ref="B6:N6"/>
    <mergeCell ref="B7:N7"/>
    <mergeCell ref="B8:B9"/>
    <mergeCell ref="C8:F8"/>
    <mergeCell ref="G8:J8"/>
    <mergeCell ref="K8:N8"/>
    <mergeCell ref="B19:F19"/>
    <mergeCell ref="B21:F21"/>
    <mergeCell ref="B22:F22"/>
    <mergeCell ref="B23:F23"/>
    <mergeCell ref="B24:F24"/>
    <mergeCell ref="B25:B26"/>
    <mergeCell ref="C25:F25"/>
    <mergeCell ref="B55:F55"/>
    <mergeCell ref="G25:J25"/>
    <mergeCell ref="K25:N25"/>
    <mergeCell ref="B37:F37"/>
    <mergeCell ref="B38:F38"/>
    <mergeCell ref="B39:F39"/>
    <mergeCell ref="B40:F40"/>
    <mergeCell ref="B41:F41"/>
    <mergeCell ref="B42:F42"/>
    <mergeCell ref="B43:B44"/>
    <mergeCell ref="C43:F43"/>
    <mergeCell ref="G43:J43"/>
    <mergeCell ref="B76:F76"/>
    <mergeCell ref="B56:F56"/>
    <mergeCell ref="B57:F57"/>
    <mergeCell ref="B58:F58"/>
    <mergeCell ref="B59:F59"/>
    <mergeCell ref="B60:F60"/>
    <mergeCell ref="B61:B62"/>
    <mergeCell ref="C61:F61"/>
    <mergeCell ref="G61:J61"/>
    <mergeCell ref="K61:N61"/>
    <mergeCell ref="B73:F73"/>
    <mergeCell ref="B74:F74"/>
    <mergeCell ref="B75:F75"/>
    <mergeCell ref="O80:R80"/>
    <mergeCell ref="S80:V80"/>
    <mergeCell ref="B77:F77"/>
    <mergeCell ref="B78:F78"/>
    <mergeCell ref="B80:B81"/>
    <mergeCell ref="C80:F80"/>
    <mergeCell ref="G80:J80"/>
    <mergeCell ref="K80:N80"/>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EF2B5-9BB6-4F69-92C4-9306C7AD8E32}">
  <sheetPr>
    <outlinePr summaryBelow="0"/>
  </sheetPr>
  <dimension ref="B2:AC93"/>
  <sheetViews>
    <sheetView showGridLines="0" topLeftCell="A62" workbookViewId="0">
      <selection activeCell="K87" sqref="K87"/>
    </sheetView>
  </sheetViews>
  <sheetFormatPr baseColWidth="10" defaultColWidth="11.44140625" defaultRowHeight="11.4" x14ac:dyDescent="0.2"/>
  <cols>
    <col min="1" max="1" width="2.33203125" style="4" customWidth="1"/>
    <col min="2" max="2" width="23" style="4" customWidth="1"/>
    <col min="3" max="4" width="15.88671875" style="4" bestFit="1" customWidth="1"/>
    <col min="5" max="5" width="15.44140625" style="4" bestFit="1" customWidth="1"/>
    <col min="6" max="6" width="7.109375" style="4" bestFit="1" customWidth="1"/>
    <col min="7" max="9" width="14.88671875" style="4" bestFit="1" customWidth="1"/>
    <col min="10" max="10" width="7" style="4" bestFit="1" customWidth="1"/>
    <col min="11" max="12" width="15.88671875" style="4" bestFit="1" customWidth="1"/>
    <col min="13" max="13" width="14.88671875" style="4" bestFit="1" customWidth="1"/>
    <col min="14" max="14" width="6.6640625" style="4" bestFit="1" customWidth="1"/>
    <col min="15" max="17" width="15.88671875" style="4" bestFit="1" customWidth="1"/>
    <col min="18" max="18" width="7.6640625" style="4" bestFit="1" customWidth="1"/>
    <col min="19" max="19" width="13.6640625" style="4" bestFit="1" customWidth="1"/>
    <col min="20" max="20" width="10.6640625" style="4" bestFit="1" customWidth="1"/>
    <col min="21" max="21" width="11.33203125" style="4" bestFit="1" customWidth="1"/>
    <col min="22" max="22" width="7.6640625" style="4" bestFit="1" customWidth="1"/>
    <col min="23" max="23" width="10.33203125" style="4" bestFit="1" customWidth="1"/>
    <col min="24" max="24" width="11.88671875" style="4" bestFit="1" customWidth="1"/>
    <col min="25" max="25" width="13.109375" style="4" customWidth="1"/>
    <col min="26" max="26" width="12.44140625" style="4" bestFit="1" customWidth="1"/>
    <col min="27" max="27" width="11.88671875" style="4" bestFit="1" customWidth="1"/>
    <col min="28" max="28" width="12.44140625" style="4" bestFit="1" customWidth="1"/>
    <col min="29" max="16384" width="11.44140625" style="4"/>
  </cols>
  <sheetData>
    <row r="2" spans="2:27" ht="12" x14ac:dyDescent="0.25">
      <c r="B2" s="161" t="s">
        <v>19</v>
      </c>
      <c r="C2" s="162"/>
      <c r="D2" s="162"/>
      <c r="E2" s="162"/>
      <c r="F2" s="162"/>
      <c r="G2" s="162"/>
      <c r="H2" s="162"/>
      <c r="I2" s="162"/>
      <c r="J2" s="162"/>
      <c r="K2" s="162"/>
      <c r="L2" s="162"/>
      <c r="M2" s="162"/>
      <c r="N2" s="163"/>
    </row>
    <row r="3" spans="2:27" ht="12" x14ac:dyDescent="0.25">
      <c r="B3" s="152" t="s">
        <v>20</v>
      </c>
      <c r="C3" s="153"/>
      <c r="D3" s="153"/>
      <c r="E3" s="153"/>
      <c r="F3" s="153"/>
      <c r="G3" s="153"/>
      <c r="H3" s="153"/>
      <c r="I3" s="153"/>
      <c r="J3" s="153"/>
      <c r="K3" s="153"/>
      <c r="L3" s="153"/>
      <c r="M3" s="153"/>
      <c r="N3" s="154"/>
      <c r="O3" s="5"/>
      <c r="Q3" s="6"/>
      <c r="R3" s="6"/>
      <c r="S3" s="6"/>
      <c r="T3" s="6"/>
      <c r="U3" s="6"/>
      <c r="V3" s="6"/>
      <c r="W3" s="6"/>
      <c r="X3" s="6"/>
      <c r="Y3" s="6"/>
      <c r="Z3" s="6"/>
      <c r="AA3" s="6"/>
    </row>
    <row r="4" spans="2:27" ht="12" x14ac:dyDescent="0.25">
      <c r="B4" s="152" t="s">
        <v>21</v>
      </c>
      <c r="C4" s="153"/>
      <c r="D4" s="153"/>
      <c r="E4" s="153"/>
      <c r="F4" s="153"/>
      <c r="G4" s="153"/>
      <c r="H4" s="153"/>
      <c r="I4" s="153"/>
      <c r="J4" s="153"/>
      <c r="K4" s="153"/>
      <c r="L4" s="153"/>
      <c r="M4" s="153"/>
      <c r="N4" s="154"/>
      <c r="O4" s="5"/>
      <c r="Q4" s="6"/>
      <c r="R4" s="6"/>
      <c r="S4" s="6"/>
      <c r="T4" s="6"/>
      <c r="U4" s="6"/>
      <c r="V4" s="6"/>
      <c r="W4" s="6"/>
      <c r="X4" s="6"/>
      <c r="Y4" s="6"/>
      <c r="Z4" s="6"/>
      <c r="AA4" s="6"/>
    </row>
    <row r="5" spans="2:27" ht="12" x14ac:dyDescent="0.25">
      <c r="B5" s="152" t="s">
        <v>22</v>
      </c>
      <c r="C5" s="153"/>
      <c r="D5" s="153"/>
      <c r="E5" s="153"/>
      <c r="F5" s="153"/>
      <c r="G5" s="153"/>
      <c r="H5" s="153"/>
      <c r="I5" s="153"/>
      <c r="J5" s="153"/>
      <c r="K5" s="153"/>
      <c r="L5" s="153"/>
      <c r="M5" s="153"/>
      <c r="N5" s="154"/>
      <c r="O5" s="5"/>
      <c r="Q5" s="6"/>
      <c r="R5" s="6"/>
      <c r="S5" s="6"/>
      <c r="T5" s="6"/>
      <c r="U5" s="6"/>
      <c r="V5" s="6"/>
      <c r="W5" s="6"/>
      <c r="X5" s="6"/>
      <c r="Y5" s="6"/>
      <c r="Z5" s="6"/>
      <c r="AA5" s="6"/>
    </row>
    <row r="6" spans="2:27" ht="12" x14ac:dyDescent="0.25">
      <c r="B6" s="167" t="s">
        <v>55</v>
      </c>
      <c r="C6" s="168"/>
      <c r="D6" s="168"/>
      <c r="E6" s="168"/>
      <c r="F6" s="168"/>
      <c r="G6" s="168"/>
      <c r="H6" s="168"/>
      <c r="I6" s="168"/>
      <c r="J6" s="168"/>
      <c r="K6" s="168"/>
      <c r="L6" s="168"/>
      <c r="M6" s="168"/>
      <c r="N6" s="169"/>
      <c r="O6" s="5"/>
      <c r="Q6" s="7"/>
      <c r="R6" s="7"/>
      <c r="S6" s="7"/>
      <c r="T6" s="7"/>
      <c r="U6" s="7"/>
      <c r="V6" s="7"/>
      <c r="W6" s="7"/>
      <c r="X6" s="7"/>
      <c r="Y6" s="7"/>
      <c r="Z6" s="7"/>
      <c r="AA6" s="7"/>
    </row>
    <row r="7" spans="2:27" ht="12" x14ac:dyDescent="0.25">
      <c r="B7" s="170" t="s">
        <v>24</v>
      </c>
      <c r="C7" s="171"/>
      <c r="D7" s="171"/>
      <c r="E7" s="171"/>
      <c r="F7" s="171"/>
      <c r="G7" s="171"/>
      <c r="H7" s="171"/>
      <c r="I7" s="171"/>
      <c r="J7" s="171"/>
      <c r="K7" s="171"/>
      <c r="L7" s="171"/>
      <c r="M7" s="171"/>
      <c r="N7" s="172"/>
      <c r="O7" s="5"/>
      <c r="Q7" s="7"/>
      <c r="R7" s="7"/>
      <c r="S7" s="7"/>
      <c r="T7" s="7"/>
      <c r="U7" s="7"/>
      <c r="V7" s="7"/>
      <c r="W7" s="7"/>
      <c r="X7" s="7"/>
      <c r="Y7" s="7"/>
      <c r="Z7" s="7"/>
      <c r="AA7" s="7"/>
    </row>
    <row r="8" spans="2:27" ht="12" x14ac:dyDescent="0.25">
      <c r="B8" s="166" t="s">
        <v>25</v>
      </c>
      <c r="C8" s="164" t="s">
        <v>26</v>
      </c>
      <c r="D8" s="164"/>
      <c r="E8" s="164"/>
      <c r="F8" s="164"/>
      <c r="G8" s="164" t="s">
        <v>27</v>
      </c>
      <c r="H8" s="164"/>
      <c r="I8" s="164"/>
      <c r="J8" s="164"/>
      <c r="K8" s="164" t="s">
        <v>28</v>
      </c>
      <c r="L8" s="164"/>
      <c r="M8" s="164"/>
      <c r="N8" s="165"/>
      <c r="O8" s="5"/>
      <c r="Q8" s="8"/>
      <c r="R8" s="9"/>
      <c r="S8" s="9"/>
      <c r="T8" s="9"/>
      <c r="U8" s="9"/>
      <c r="V8" s="9"/>
      <c r="W8" s="9"/>
      <c r="X8" s="9"/>
      <c r="Y8" s="9"/>
      <c r="Z8" s="9"/>
      <c r="AA8" s="9"/>
    </row>
    <row r="9" spans="2:27" ht="24" x14ac:dyDescent="0.2">
      <c r="B9" s="166"/>
      <c r="C9" s="10" t="s">
        <v>29</v>
      </c>
      <c r="D9" s="10" t="s">
        <v>30</v>
      </c>
      <c r="E9" s="10" t="s">
        <v>31</v>
      </c>
      <c r="F9" s="10" t="s">
        <v>32</v>
      </c>
      <c r="G9" s="10" t="str">
        <f>+C9</f>
        <v>PRESUPUESTO APROBADO</v>
      </c>
      <c r="H9" s="10" t="s">
        <v>30</v>
      </c>
      <c r="I9" s="10" t="s">
        <v>31</v>
      </c>
      <c r="J9" s="10" t="s">
        <v>32</v>
      </c>
      <c r="K9" s="10" t="str">
        <f>+C9</f>
        <v>PRESUPUESTO APROBADO</v>
      </c>
      <c r="L9" s="10" t="s">
        <v>30</v>
      </c>
      <c r="M9" s="10" t="s">
        <v>31</v>
      </c>
      <c r="N9" s="11" t="s">
        <v>32</v>
      </c>
      <c r="O9" s="5"/>
      <c r="Q9" s="8"/>
      <c r="R9" s="10"/>
      <c r="S9" s="10"/>
      <c r="T9" s="10"/>
      <c r="U9" s="10"/>
      <c r="V9" s="10"/>
      <c r="W9" s="10"/>
      <c r="X9" s="10"/>
      <c r="Y9" s="10"/>
      <c r="Z9" s="10"/>
      <c r="AA9" s="10"/>
    </row>
    <row r="10" spans="2:27" x14ac:dyDescent="0.2">
      <c r="B10" s="12" t="s">
        <v>33</v>
      </c>
      <c r="C10" s="13">
        <f>SUM(G10,K10)</f>
        <v>3908344267</v>
      </c>
      <c r="D10" s="13">
        <f>SUM(H10,L10)</f>
        <v>3416303734.3199997</v>
      </c>
      <c r="E10" s="13">
        <f>+C10-D10</f>
        <v>492040532.68000031</v>
      </c>
      <c r="F10" s="14">
        <f>+D10/C10</f>
        <v>0.87410511995206475</v>
      </c>
      <c r="G10" s="13">
        <v>1813971698</v>
      </c>
      <c r="H10" s="13">
        <v>1611410879.3699999</v>
      </c>
      <c r="I10" s="13">
        <f t="shared" ref="I10:I15" si="0">+G10-H10</f>
        <v>202560818.63000011</v>
      </c>
      <c r="J10" s="14">
        <f>+H10/G10</f>
        <v>0.88833297738143646</v>
      </c>
      <c r="K10" s="13">
        <v>2094372569</v>
      </c>
      <c r="L10" s="13">
        <v>1804892854.95</v>
      </c>
      <c r="M10" s="13">
        <f t="shared" ref="M10:M15" si="1">+K10-L10</f>
        <v>289479714.04999995</v>
      </c>
      <c r="N10" s="15">
        <f>+L10/K10</f>
        <v>0.86178213067973009</v>
      </c>
      <c r="O10" s="5"/>
      <c r="Q10" s="16"/>
      <c r="R10" s="13"/>
      <c r="S10" s="13"/>
      <c r="T10" s="13"/>
      <c r="U10" s="14"/>
      <c r="V10" s="13"/>
      <c r="W10" s="13"/>
      <c r="X10" s="13"/>
      <c r="Y10" s="13"/>
      <c r="Z10" s="13"/>
      <c r="AA10" s="13"/>
    </row>
    <row r="11" spans="2:27" x14ac:dyDescent="0.2">
      <c r="B11" s="12" t="s">
        <v>34</v>
      </c>
      <c r="C11" s="13">
        <f t="shared" ref="C11:D15" si="2">SUM(G11,K11)</f>
        <v>3421870103</v>
      </c>
      <c r="D11" s="13">
        <f t="shared" si="2"/>
        <v>3043427315.6700001</v>
      </c>
      <c r="E11" s="13">
        <f t="shared" ref="E11:E15" si="3">+C11-D11</f>
        <v>378442787.32999992</v>
      </c>
      <c r="F11" s="14">
        <f>+D11/C11</f>
        <v>0.88940468926678018</v>
      </c>
      <c r="G11" s="13">
        <v>948303135</v>
      </c>
      <c r="H11" s="13">
        <v>796879146.77999997</v>
      </c>
      <c r="I11" s="13">
        <f t="shared" si="0"/>
        <v>151423988.22000003</v>
      </c>
      <c r="J11" s="14">
        <f>+H11/G11</f>
        <v>0.84032111396531439</v>
      </c>
      <c r="K11" s="13">
        <v>2473566968</v>
      </c>
      <c r="L11" s="13">
        <v>2246548168.8899999</v>
      </c>
      <c r="M11" s="13">
        <f t="shared" si="1"/>
        <v>227018799.11000013</v>
      </c>
      <c r="N11" s="15">
        <f>+L11/K11</f>
        <v>0.90822209301511014</v>
      </c>
      <c r="O11" s="5"/>
      <c r="Q11" s="16"/>
      <c r="R11" s="13"/>
      <c r="S11" s="13"/>
      <c r="T11" s="13"/>
      <c r="U11" s="14"/>
      <c r="V11" s="13"/>
      <c r="W11" s="13"/>
      <c r="X11" s="13"/>
      <c r="Y11" s="13"/>
      <c r="Z11" s="13"/>
      <c r="AA11" s="13"/>
    </row>
    <row r="12" spans="2:27" x14ac:dyDescent="0.2">
      <c r="B12" s="12" t="s">
        <v>35</v>
      </c>
      <c r="C12" s="13">
        <f t="shared" si="2"/>
        <v>25345817</v>
      </c>
      <c r="D12" s="13">
        <f t="shared" si="2"/>
        <v>12888681.620000001</v>
      </c>
      <c r="E12" s="13">
        <f t="shared" si="3"/>
        <v>12457135.379999999</v>
      </c>
      <c r="F12" s="14">
        <f>+D12/C12</f>
        <v>0.50851316491395804</v>
      </c>
      <c r="G12" s="13">
        <v>8066368</v>
      </c>
      <c r="H12" s="13">
        <v>5230944.2300000004</v>
      </c>
      <c r="I12" s="13">
        <f t="shared" si="0"/>
        <v>2835423.7699999996</v>
      </c>
      <c r="J12" s="14">
        <f>+H12/G12</f>
        <v>0.64848817088434352</v>
      </c>
      <c r="K12" s="13">
        <v>17279449</v>
      </c>
      <c r="L12" s="13">
        <v>7657737.3899999997</v>
      </c>
      <c r="M12" s="13">
        <f t="shared" si="1"/>
        <v>9621711.6099999994</v>
      </c>
      <c r="N12" s="15">
        <v>0</v>
      </c>
      <c r="O12" s="5"/>
      <c r="Q12" s="16"/>
      <c r="R12" s="13"/>
      <c r="S12" s="13"/>
      <c r="T12" s="13"/>
      <c r="U12" s="14"/>
      <c r="V12" s="13"/>
      <c r="W12" s="13"/>
      <c r="X12" s="13"/>
      <c r="Y12" s="13"/>
      <c r="Z12" s="13"/>
      <c r="AA12" s="13"/>
    </row>
    <row r="13" spans="2:27" x14ac:dyDescent="0.2">
      <c r="B13" s="12" t="s">
        <v>36</v>
      </c>
      <c r="C13" s="13">
        <f t="shared" si="2"/>
        <v>704849685</v>
      </c>
      <c r="D13" s="13">
        <f t="shared" si="2"/>
        <v>556872235.19000006</v>
      </c>
      <c r="E13" s="13">
        <f t="shared" si="3"/>
        <v>147977449.80999994</v>
      </c>
      <c r="F13" s="14">
        <f>+D13/C13</f>
        <v>0.79005814578749523</v>
      </c>
      <c r="G13" s="13">
        <v>277160651</v>
      </c>
      <c r="H13" s="13">
        <v>160392451.52000001</v>
      </c>
      <c r="I13" s="13">
        <f t="shared" si="0"/>
        <v>116768199.47999999</v>
      </c>
      <c r="J13" s="14">
        <f>+H13/G13</f>
        <v>0.57869849468639045</v>
      </c>
      <c r="K13" s="13">
        <v>427689034</v>
      </c>
      <c r="L13" s="13">
        <v>396479783.67000002</v>
      </c>
      <c r="M13" s="13">
        <f t="shared" si="1"/>
        <v>31209250.329999983</v>
      </c>
      <c r="N13" s="15">
        <f>+L13/K13</f>
        <v>0.92702817269334059</v>
      </c>
      <c r="O13" s="5"/>
      <c r="Q13" s="16"/>
      <c r="R13" s="13"/>
      <c r="S13" s="13"/>
      <c r="T13" s="13"/>
      <c r="U13" s="14"/>
      <c r="V13" s="13"/>
      <c r="W13" s="13"/>
      <c r="X13" s="13"/>
      <c r="Y13" s="13"/>
      <c r="Z13" s="13"/>
      <c r="AA13" s="13"/>
    </row>
    <row r="14" spans="2:27" x14ac:dyDescent="0.2">
      <c r="B14" s="12" t="s">
        <v>37</v>
      </c>
      <c r="C14" s="13">
        <f t="shared" si="2"/>
        <v>269165681</v>
      </c>
      <c r="D14" s="13">
        <f t="shared" si="2"/>
        <v>78559779.379999995</v>
      </c>
      <c r="E14" s="13">
        <f t="shared" si="3"/>
        <v>190605901.62</v>
      </c>
      <c r="F14" s="14">
        <f>+D14/C14</f>
        <v>0.29186402623148677</v>
      </c>
      <c r="G14" s="13">
        <v>34115255</v>
      </c>
      <c r="H14" s="13">
        <v>31503700.109999999</v>
      </c>
      <c r="I14" s="13">
        <f t="shared" si="0"/>
        <v>2611554.8900000006</v>
      </c>
      <c r="J14" s="14">
        <f>+H14/G14</f>
        <v>0.92344905849304071</v>
      </c>
      <c r="K14" s="13">
        <v>235050426</v>
      </c>
      <c r="L14" s="13">
        <v>47056079.270000003</v>
      </c>
      <c r="M14" s="13">
        <f t="shared" si="1"/>
        <v>187994346.72999999</v>
      </c>
      <c r="N14" s="15">
        <f>+L14/K14</f>
        <v>0.20019567745858927</v>
      </c>
      <c r="O14" s="5"/>
      <c r="Q14" s="16"/>
      <c r="R14" s="13"/>
      <c r="S14" s="13"/>
      <c r="T14" s="13"/>
      <c r="U14" s="14"/>
      <c r="V14" s="13"/>
      <c r="W14" s="13"/>
      <c r="X14" s="13"/>
      <c r="Y14" s="13"/>
      <c r="Z14" s="13"/>
      <c r="AA14" s="13"/>
    </row>
    <row r="15" spans="2:27" x14ac:dyDescent="0.2">
      <c r="B15" s="12" t="s">
        <v>38</v>
      </c>
      <c r="C15" s="13">
        <f>SUM(G15,K15)</f>
        <v>0</v>
      </c>
      <c r="D15" s="13">
        <f t="shared" si="2"/>
        <v>0</v>
      </c>
      <c r="E15" s="13">
        <f t="shared" si="3"/>
        <v>0</v>
      </c>
      <c r="F15" s="14">
        <v>0</v>
      </c>
      <c r="G15" s="13">
        <v>0</v>
      </c>
      <c r="H15" s="13">
        <v>0</v>
      </c>
      <c r="I15" s="13">
        <f t="shared" si="0"/>
        <v>0</v>
      </c>
      <c r="J15" s="14">
        <v>0</v>
      </c>
      <c r="K15" s="13">
        <v>0</v>
      </c>
      <c r="L15" s="13">
        <v>0</v>
      </c>
      <c r="M15" s="13">
        <f t="shared" si="1"/>
        <v>0</v>
      </c>
      <c r="N15" s="15">
        <v>0</v>
      </c>
      <c r="O15" s="5"/>
      <c r="Q15" s="16"/>
      <c r="R15" s="13"/>
      <c r="S15" s="13"/>
      <c r="T15" s="13"/>
      <c r="U15" s="14"/>
      <c r="V15" s="13"/>
      <c r="W15" s="13"/>
      <c r="X15" s="13"/>
      <c r="Y15" s="13"/>
      <c r="Z15" s="13"/>
      <c r="AA15" s="13"/>
    </row>
    <row r="16" spans="2:27" ht="12.6" thickBot="1" x14ac:dyDescent="0.3">
      <c r="B16" s="17" t="s">
        <v>39</v>
      </c>
      <c r="C16" s="18">
        <f>SUM(C10:C15)</f>
        <v>8329575553</v>
      </c>
      <c r="D16" s="18">
        <f>SUM(D10:D15)</f>
        <v>7108051746.1799994</v>
      </c>
      <c r="E16" s="18">
        <f>SUM(E10:E15)</f>
        <v>1221523806.8200002</v>
      </c>
      <c r="F16" s="19">
        <f>+D16/C16</f>
        <v>0.85335101422064008</v>
      </c>
      <c r="G16" s="18">
        <f>SUM(G10:G15)</f>
        <v>3081617107</v>
      </c>
      <c r="H16" s="18">
        <f>SUM(H10:H15)</f>
        <v>2605417122.0099998</v>
      </c>
      <c r="I16" s="18">
        <f>SUM(I10:I15)</f>
        <v>476199984.99000013</v>
      </c>
      <c r="J16" s="19">
        <f>+H16/G16</f>
        <v>0.84547074848841686</v>
      </c>
      <c r="K16" s="18">
        <f t="shared" ref="K16:M16" si="4">SUM(K10:K15)</f>
        <v>5247958446</v>
      </c>
      <c r="L16" s="18">
        <f t="shared" si="4"/>
        <v>4502634624.1700001</v>
      </c>
      <c r="M16" s="18">
        <f t="shared" si="4"/>
        <v>745323821.83000016</v>
      </c>
      <c r="N16" s="20">
        <f>+L16/K16</f>
        <v>0.85797833014510883</v>
      </c>
      <c r="O16" s="5"/>
      <c r="Q16" s="21"/>
      <c r="R16" s="22"/>
      <c r="S16" s="22"/>
      <c r="T16" s="22"/>
      <c r="U16" s="23"/>
      <c r="V16" s="22"/>
      <c r="W16" s="22"/>
      <c r="X16" s="22"/>
      <c r="Y16" s="22"/>
      <c r="Z16" s="22"/>
      <c r="AA16" s="22"/>
    </row>
    <row r="17" spans="2:29" ht="12" thickTop="1" x14ac:dyDescent="0.2">
      <c r="B17" s="24" t="s">
        <v>40</v>
      </c>
      <c r="C17" s="25"/>
      <c r="D17" s="25"/>
      <c r="E17" s="25"/>
      <c r="F17" s="25"/>
      <c r="G17" s="25"/>
      <c r="H17" s="25"/>
      <c r="I17" s="25"/>
      <c r="J17" s="25"/>
      <c r="K17" s="26"/>
      <c r="L17" s="26"/>
    </row>
    <row r="18" spans="2:29" x14ac:dyDescent="0.2">
      <c r="B18" s="27"/>
      <c r="C18" s="25"/>
      <c r="D18" s="25"/>
      <c r="E18" s="25"/>
      <c r="F18" s="25"/>
      <c r="G18" s="25"/>
      <c r="H18" s="25"/>
      <c r="I18" s="25"/>
      <c r="J18" s="25"/>
      <c r="K18" s="26"/>
      <c r="L18" s="26"/>
    </row>
    <row r="19" spans="2:29" ht="12" x14ac:dyDescent="0.25">
      <c r="B19" s="161" t="s">
        <v>41</v>
      </c>
      <c r="C19" s="162"/>
      <c r="D19" s="162"/>
      <c r="E19" s="162"/>
      <c r="F19" s="163"/>
      <c r="G19" s="6"/>
      <c r="H19" s="6"/>
      <c r="I19" s="6"/>
      <c r="J19" s="6"/>
      <c r="K19" s="6"/>
      <c r="L19" s="6"/>
      <c r="M19" s="6"/>
      <c r="N19" s="6"/>
    </row>
    <row r="20" spans="2:29" ht="12" x14ac:dyDescent="0.25">
      <c r="B20" s="152" t="s">
        <v>20</v>
      </c>
      <c r="C20" s="153"/>
      <c r="D20" s="153"/>
      <c r="E20" s="153"/>
      <c r="F20" s="154"/>
      <c r="G20" s="6"/>
      <c r="H20" s="6"/>
      <c r="I20" s="6"/>
      <c r="J20" s="6"/>
      <c r="K20" s="6"/>
      <c r="L20" s="6"/>
      <c r="M20" s="6"/>
      <c r="N20" s="6"/>
      <c r="O20" s="28"/>
      <c r="P20" s="28"/>
      <c r="Q20" s="6"/>
      <c r="R20" s="6"/>
      <c r="S20" s="6"/>
      <c r="T20" s="6"/>
      <c r="U20" s="6"/>
      <c r="V20" s="6"/>
      <c r="W20" s="6"/>
      <c r="X20" s="6"/>
      <c r="Y20" s="6"/>
      <c r="Z20" s="6"/>
      <c r="AA20" s="6"/>
      <c r="AB20" s="6"/>
      <c r="AC20" s="6"/>
    </row>
    <row r="21" spans="2:29" ht="12" x14ac:dyDescent="0.25">
      <c r="B21" s="152" t="s">
        <v>21</v>
      </c>
      <c r="C21" s="153"/>
      <c r="D21" s="153"/>
      <c r="E21" s="153"/>
      <c r="F21" s="154"/>
      <c r="G21" s="6"/>
      <c r="H21" s="6"/>
      <c r="I21" s="6"/>
      <c r="J21" s="6"/>
      <c r="K21" s="6"/>
      <c r="L21" s="6"/>
      <c r="M21" s="6"/>
      <c r="N21" s="6"/>
      <c r="O21" s="28"/>
      <c r="P21" s="28"/>
      <c r="Q21" s="6"/>
      <c r="R21" s="6"/>
      <c r="S21" s="6"/>
      <c r="T21" s="6"/>
      <c r="U21" s="6"/>
      <c r="V21" s="6"/>
      <c r="W21" s="6"/>
      <c r="X21" s="6"/>
      <c r="Y21" s="6"/>
      <c r="Z21" s="6"/>
      <c r="AA21" s="6"/>
      <c r="AB21" s="6"/>
      <c r="AC21" s="6"/>
    </row>
    <row r="22" spans="2:29" ht="12" x14ac:dyDescent="0.25">
      <c r="B22" s="152" t="s">
        <v>42</v>
      </c>
      <c r="C22" s="153"/>
      <c r="D22" s="153"/>
      <c r="E22" s="153"/>
      <c r="F22" s="154"/>
      <c r="G22" s="6"/>
      <c r="H22" s="6"/>
      <c r="I22" s="6"/>
      <c r="J22" s="6"/>
      <c r="K22" s="6"/>
      <c r="L22" s="6"/>
      <c r="M22" s="6"/>
      <c r="N22" s="6"/>
      <c r="O22" s="28"/>
      <c r="P22" s="28"/>
      <c r="Q22" s="6"/>
      <c r="R22" s="6"/>
      <c r="S22" s="6"/>
      <c r="T22" s="6"/>
      <c r="U22" s="6"/>
      <c r="V22" s="6"/>
      <c r="W22" s="6"/>
      <c r="X22" s="6"/>
      <c r="Y22" s="6"/>
      <c r="Z22" s="6"/>
      <c r="AA22" s="6"/>
      <c r="AB22" s="6"/>
      <c r="AC22" s="6"/>
    </row>
    <row r="23" spans="2:29" ht="12" x14ac:dyDescent="0.25">
      <c r="B23" s="152" t="str">
        <f>+B6</f>
        <v>AL 31 DE DICIEMBRE DE 2021</v>
      </c>
      <c r="C23" s="153"/>
      <c r="D23" s="153"/>
      <c r="E23" s="153"/>
      <c r="F23" s="154"/>
      <c r="G23" s="7"/>
      <c r="H23" s="7"/>
      <c r="I23" s="7"/>
      <c r="J23" s="7"/>
      <c r="K23" s="7"/>
      <c r="L23" s="7"/>
      <c r="M23" s="7"/>
      <c r="N23" s="7"/>
      <c r="O23" s="29"/>
      <c r="P23" s="29"/>
      <c r="Q23" s="7"/>
      <c r="R23" s="7"/>
      <c r="S23" s="7"/>
      <c r="T23" s="7"/>
      <c r="U23" s="7"/>
      <c r="V23" s="7"/>
      <c r="W23" s="7"/>
      <c r="X23" s="7"/>
      <c r="Y23" s="7"/>
      <c r="Z23" s="7"/>
      <c r="AA23" s="7"/>
      <c r="AB23" s="7"/>
      <c r="AC23" s="7"/>
    </row>
    <row r="24" spans="2:29" ht="12" x14ac:dyDescent="0.25">
      <c r="B24" s="155" t="s">
        <v>24</v>
      </c>
      <c r="C24" s="156"/>
      <c r="D24" s="156"/>
      <c r="E24" s="156"/>
      <c r="F24" s="157"/>
      <c r="G24" s="7"/>
      <c r="H24" s="7"/>
      <c r="I24" s="7"/>
      <c r="J24" s="7"/>
      <c r="K24" s="7"/>
      <c r="L24" s="7"/>
      <c r="M24" s="7"/>
      <c r="N24" s="7"/>
      <c r="O24" s="29"/>
      <c r="P24" s="29"/>
      <c r="Q24" s="7"/>
      <c r="R24" s="7"/>
      <c r="S24" s="7"/>
      <c r="T24" s="7"/>
      <c r="U24" s="7"/>
      <c r="V24" s="7"/>
      <c r="W24" s="7"/>
      <c r="X24" s="7"/>
      <c r="Y24" s="7"/>
      <c r="Z24" s="7"/>
      <c r="AA24" s="7"/>
      <c r="AB24" s="7"/>
      <c r="AC24" s="7"/>
    </row>
    <row r="25" spans="2:29" ht="12" x14ac:dyDescent="0.25">
      <c r="B25" s="158" t="s">
        <v>25</v>
      </c>
      <c r="C25" s="164" t="s">
        <v>43</v>
      </c>
      <c r="D25" s="164"/>
      <c r="E25" s="164"/>
      <c r="F25" s="165"/>
      <c r="G25" s="151"/>
      <c r="H25" s="151"/>
      <c r="I25" s="151"/>
      <c r="J25" s="151"/>
      <c r="K25" s="151"/>
      <c r="L25" s="151"/>
      <c r="M25" s="151"/>
      <c r="N25" s="151"/>
      <c r="O25" s="29"/>
      <c r="P25" s="29"/>
      <c r="Q25" s="8"/>
      <c r="R25" s="30"/>
      <c r="S25" s="30"/>
      <c r="T25" s="30"/>
      <c r="U25" s="30"/>
      <c r="V25" s="30"/>
      <c r="W25" s="30"/>
      <c r="X25" s="30"/>
      <c r="Y25" s="30"/>
      <c r="Z25" s="30"/>
      <c r="AA25" s="30"/>
      <c r="AB25" s="30"/>
      <c r="AC25" s="30"/>
    </row>
    <row r="26" spans="2:29" ht="24" x14ac:dyDescent="0.2">
      <c r="B26" s="158"/>
      <c r="C26" s="10" t="str">
        <f>+C9</f>
        <v>PRESUPUESTO APROBADO</v>
      </c>
      <c r="D26" s="10" t="s">
        <v>30</v>
      </c>
      <c r="E26" s="10" t="s">
        <v>31</v>
      </c>
      <c r="F26" s="11" t="s">
        <v>32</v>
      </c>
      <c r="G26" s="10"/>
      <c r="H26" s="10"/>
      <c r="I26" s="10"/>
      <c r="J26" s="10"/>
      <c r="K26" s="10"/>
      <c r="L26" s="10"/>
      <c r="M26" s="10"/>
      <c r="N26" s="10"/>
      <c r="O26" s="10"/>
      <c r="P26" s="10"/>
      <c r="Q26" s="8"/>
      <c r="R26" s="10"/>
      <c r="S26" s="10"/>
      <c r="T26" s="10"/>
      <c r="U26" s="10"/>
      <c r="V26" s="10"/>
      <c r="W26" s="10"/>
      <c r="X26" s="10"/>
      <c r="Y26" s="10"/>
      <c r="Z26" s="10"/>
      <c r="AA26" s="10"/>
      <c r="AB26" s="10"/>
      <c r="AC26" s="10"/>
    </row>
    <row r="27" spans="2:29" x14ac:dyDescent="0.2">
      <c r="B27" s="12" t="s">
        <v>33</v>
      </c>
      <c r="C27" s="13">
        <v>681865925</v>
      </c>
      <c r="D27" s="13">
        <v>580148024.50999999</v>
      </c>
      <c r="E27" s="13">
        <f t="shared" ref="E27:E33" si="5">+C27-D27</f>
        <v>101717900.49000001</v>
      </c>
      <c r="F27" s="15">
        <f>+D27/C27</f>
        <v>0.8508241917353474</v>
      </c>
      <c r="K27" s="13"/>
      <c r="L27" s="13"/>
      <c r="M27" s="13"/>
      <c r="N27" s="14"/>
      <c r="O27" s="13"/>
      <c r="P27" s="13"/>
      <c r="Q27" s="16"/>
      <c r="R27" s="13"/>
      <c r="S27" s="13"/>
      <c r="T27" s="13"/>
      <c r="U27" s="14"/>
      <c r="V27" s="13"/>
      <c r="W27" s="13"/>
      <c r="X27" s="13"/>
      <c r="Y27" s="14"/>
      <c r="Z27" s="13"/>
      <c r="AA27" s="13"/>
      <c r="AB27" s="13"/>
      <c r="AC27" s="14"/>
    </row>
    <row r="28" spans="2:29" x14ac:dyDescent="0.2">
      <c r="B28" s="12" t="s">
        <v>34</v>
      </c>
      <c r="C28" s="13">
        <v>1864568368</v>
      </c>
      <c r="D28" s="13">
        <v>1495912611.3199999</v>
      </c>
      <c r="E28" s="13">
        <f t="shared" si="5"/>
        <v>368655756.68000007</v>
      </c>
      <c r="F28" s="15">
        <f>+D28/C28</f>
        <v>0.80228359388321446</v>
      </c>
      <c r="K28" s="13"/>
      <c r="L28" s="13"/>
      <c r="M28" s="13"/>
      <c r="N28" s="14"/>
      <c r="O28" s="13"/>
      <c r="P28" s="13"/>
      <c r="Q28" s="16"/>
      <c r="R28" s="13"/>
      <c r="S28" s="13"/>
      <c r="T28" s="13"/>
      <c r="U28" s="14"/>
      <c r="V28" s="13"/>
      <c r="W28" s="13"/>
      <c r="X28" s="13"/>
      <c r="Y28" s="14"/>
      <c r="Z28" s="13"/>
      <c r="AA28" s="13"/>
      <c r="AB28" s="13"/>
      <c r="AC28" s="14"/>
    </row>
    <row r="29" spans="2:29" x14ac:dyDescent="0.2">
      <c r="B29" s="12" t="s">
        <v>35</v>
      </c>
      <c r="C29" s="13">
        <v>9924590</v>
      </c>
      <c r="D29" s="13">
        <v>5126315.7300000004</v>
      </c>
      <c r="E29" s="13">
        <f t="shared" si="5"/>
        <v>4798274.2699999996</v>
      </c>
      <c r="F29" s="15">
        <f>+D29/C29</f>
        <v>0.51652670085111829</v>
      </c>
      <c r="K29" s="13"/>
      <c r="L29" s="13"/>
      <c r="M29" s="13"/>
      <c r="N29" s="14"/>
      <c r="O29" s="13"/>
      <c r="P29" s="13"/>
      <c r="Q29" s="16"/>
      <c r="R29" s="13"/>
      <c r="S29" s="13"/>
      <c r="T29" s="13"/>
      <c r="U29" s="14"/>
      <c r="V29" s="13"/>
      <c r="W29" s="13"/>
      <c r="X29" s="13"/>
      <c r="Y29" s="14"/>
      <c r="Z29" s="13"/>
      <c r="AA29" s="13"/>
      <c r="AB29" s="13"/>
      <c r="AC29" s="14"/>
    </row>
    <row r="30" spans="2:29" x14ac:dyDescent="0.2">
      <c r="B30" s="12" t="s">
        <v>36</v>
      </c>
      <c r="C30" s="13">
        <v>493367752</v>
      </c>
      <c r="D30" s="13">
        <v>438218756.87</v>
      </c>
      <c r="E30" s="13">
        <f t="shared" si="5"/>
        <v>55148995.129999995</v>
      </c>
      <c r="F30" s="15">
        <f>+D30/C30</f>
        <v>0.88821929502599517</v>
      </c>
      <c r="K30" s="13"/>
      <c r="L30" s="13"/>
      <c r="M30" s="13"/>
      <c r="N30" s="14"/>
      <c r="O30" s="13"/>
      <c r="P30" s="13"/>
      <c r="Q30" s="16"/>
      <c r="R30" s="13"/>
      <c r="S30" s="13"/>
      <c r="T30" s="13"/>
      <c r="U30" s="14"/>
      <c r="V30" s="13"/>
      <c r="W30" s="13"/>
      <c r="X30" s="13"/>
      <c r="Y30" s="14"/>
      <c r="Z30" s="13"/>
      <c r="AA30" s="13"/>
      <c r="AB30" s="13"/>
      <c r="AC30" s="14"/>
    </row>
    <row r="31" spans="2:29" x14ac:dyDescent="0.2">
      <c r="B31" s="12" t="s">
        <v>37</v>
      </c>
      <c r="C31" s="13">
        <v>6950124</v>
      </c>
      <c r="D31" s="13">
        <v>6623541.9199999999</v>
      </c>
      <c r="E31" s="13">
        <f t="shared" si="5"/>
        <v>326582.08000000007</v>
      </c>
      <c r="F31" s="15">
        <f>+D31/C31</f>
        <v>0.95301061103370244</v>
      </c>
      <c r="K31" s="13"/>
      <c r="L31" s="13"/>
      <c r="M31" s="13"/>
      <c r="N31" s="14"/>
      <c r="O31" s="13"/>
      <c r="P31" s="13"/>
      <c r="Q31" s="16"/>
      <c r="R31" s="13"/>
      <c r="S31" s="13"/>
      <c r="T31" s="13"/>
      <c r="U31" s="14"/>
      <c r="V31" s="13"/>
      <c r="W31" s="13"/>
      <c r="X31" s="13"/>
      <c r="Y31" s="14"/>
      <c r="Z31" s="13"/>
      <c r="AA31" s="13"/>
      <c r="AB31" s="13"/>
      <c r="AC31" s="14"/>
    </row>
    <row r="32" spans="2:29" x14ac:dyDescent="0.2">
      <c r="B32" s="12" t="s">
        <v>44</v>
      </c>
      <c r="C32" s="13">
        <v>0</v>
      </c>
      <c r="D32" s="13">
        <v>0</v>
      </c>
      <c r="E32" s="13">
        <f t="shared" si="5"/>
        <v>0</v>
      </c>
      <c r="F32" s="15">
        <v>0</v>
      </c>
      <c r="K32" s="13"/>
      <c r="L32" s="13"/>
      <c r="M32" s="13"/>
      <c r="N32" s="14"/>
      <c r="O32" s="13"/>
      <c r="P32" s="13"/>
      <c r="Q32" s="16"/>
      <c r="R32" s="13"/>
      <c r="S32" s="13"/>
      <c r="T32" s="13"/>
      <c r="U32" s="14"/>
      <c r="V32" s="13"/>
      <c r="W32" s="13"/>
      <c r="X32" s="13"/>
      <c r="Y32" s="14"/>
      <c r="Z32" s="13"/>
      <c r="AA32" s="13"/>
      <c r="AB32" s="13"/>
      <c r="AC32" s="14"/>
    </row>
    <row r="33" spans="2:29" x14ac:dyDescent="0.2">
      <c r="B33" s="31" t="s">
        <v>38</v>
      </c>
      <c r="C33" s="13">
        <v>0</v>
      </c>
      <c r="D33" s="13">
        <v>0</v>
      </c>
      <c r="E33" s="13">
        <f t="shared" si="5"/>
        <v>0</v>
      </c>
      <c r="F33" s="32">
        <v>0</v>
      </c>
      <c r="K33" s="13"/>
      <c r="L33" s="13"/>
      <c r="M33" s="13"/>
      <c r="N33" s="14"/>
      <c r="O33" s="13"/>
      <c r="P33" s="13"/>
      <c r="Q33" s="16"/>
      <c r="R33" s="13"/>
      <c r="S33" s="13"/>
      <c r="T33" s="13"/>
      <c r="U33" s="14"/>
      <c r="V33" s="13"/>
      <c r="W33" s="13"/>
      <c r="X33" s="13"/>
      <c r="Y33" s="14"/>
      <c r="Z33" s="13"/>
      <c r="AA33" s="13"/>
      <c r="AB33" s="13"/>
      <c r="AC33" s="14"/>
    </row>
    <row r="34" spans="2:29" ht="12.6" thickBot="1" x14ac:dyDescent="0.3">
      <c r="B34" s="17" t="s">
        <v>39</v>
      </c>
      <c r="C34" s="18">
        <f>SUM(C27:C33)</f>
        <v>3056676759</v>
      </c>
      <c r="D34" s="18">
        <f>SUM(D27:D33)</f>
        <v>2526029250.3499999</v>
      </c>
      <c r="E34" s="18">
        <f>SUM(E27:E33)</f>
        <v>530647508.65000004</v>
      </c>
      <c r="F34" s="20">
        <f>+D34/C34</f>
        <v>0.82639724429886963</v>
      </c>
      <c r="K34" s="22"/>
      <c r="L34" s="22"/>
      <c r="M34" s="22"/>
      <c r="N34" s="23"/>
      <c r="O34" s="13"/>
      <c r="P34" s="13"/>
      <c r="Q34" s="21"/>
      <c r="R34" s="22"/>
      <c r="S34" s="22"/>
      <c r="T34" s="22"/>
      <c r="U34" s="23"/>
      <c r="V34" s="22"/>
      <c r="W34" s="22"/>
      <c r="X34" s="22"/>
      <c r="Y34" s="23"/>
      <c r="Z34" s="22"/>
      <c r="AA34" s="22"/>
      <c r="AB34" s="22"/>
      <c r="AC34" s="23"/>
    </row>
    <row r="35" spans="2:29" ht="12" thickTop="1" x14ac:dyDescent="0.2">
      <c r="B35" s="27" t="s">
        <v>45</v>
      </c>
      <c r="C35" s="25"/>
      <c r="D35" s="25"/>
      <c r="E35" s="25"/>
      <c r="F35" s="25"/>
      <c r="G35" s="25"/>
      <c r="H35" s="25"/>
      <c r="I35" s="25"/>
      <c r="J35" s="25"/>
      <c r="K35" s="25"/>
      <c r="L35" s="25"/>
    </row>
    <row r="36" spans="2:29" x14ac:dyDescent="0.2">
      <c r="J36" s="33"/>
      <c r="L36" s="34"/>
      <c r="M36" s="34"/>
      <c r="N36" s="33"/>
    </row>
    <row r="37" spans="2:29" ht="12" x14ac:dyDescent="0.25">
      <c r="B37" s="161" t="s">
        <v>41</v>
      </c>
      <c r="C37" s="162"/>
      <c r="D37" s="162"/>
      <c r="E37" s="162"/>
      <c r="F37" s="163"/>
      <c r="G37" s="6"/>
      <c r="H37" s="6"/>
      <c r="I37" s="6"/>
      <c r="J37" s="6"/>
      <c r="K37" s="6"/>
      <c r="L37" s="6"/>
      <c r="M37" s="6"/>
      <c r="N37" s="6"/>
    </row>
    <row r="38" spans="2:29" ht="12" x14ac:dyDescent="0.25">
      <c r="B38" s="152" t="s">
        <v>20</v>
      </c>
      <c r="C38" s="153"/>
      <c r="D38" s="153"/>
      <c r="E38" s="153"/>
      <c r="F38" s="154"/>
      <c r="G38" s="6"/>
      <c r="H38" s="6"/>
      <c r="I38" s="6"/>
      <c r="J38" s="6"/>
      <c r="K38" s="6"/>
      <c r="L38" s="6"/>
      <c r="M38" s="6"/>
      <c r="N38" s="6"/>
    </row>
    <row r="39" spans="2:29" ht="12" x14ac:dyDescent="0.25">
      <c r="B39" s="152" t="s">
        <v>21</v>
      </c>
      <c r="C39" s="153"/>
      <c r="D39" s="153"/>
      <c r="E39" s="153"/>
      <c r="F39" s="154"/>
      <c r="G39" s="6"/>
      <c r="H39" s="6"/>
      <c r="I39" s="6"/>
      <c r="J39" s="6"/>
      <c r="K39" s="6"/>
      <c r="L39" s="6"/>
      <c r="M39" s="6"/>
      <c r="N39" s="6"/>
    </row>
    <row r="40" spans="2:29" ht="12" x14ac:dyDescent="0.25">
      <c r="B40" s="152" t="s">
        <v>46</v>
      </c>
      <c r="C40" s="153"/>
      <c r="D40" s="153"/>
      <c r="E40" s="153"/>
      <c r="F40" s="154"/>
      <c r="G40" s="6"/>
      <c r="H40" s="6"/>
      <c r="I40" s="6"/>
      <c r="J40" s="6"/>
      <c r="K40" s="6"/>
      <c r="L40" s="6"/>
      <c r="M40" s="6"/>
      <c r="N40" s="6"/>
    </row>
    <row r="41" spans="2:29" ht="12" x14ac:dyDescent="0.25">
      <c r="B41" s="152" t="str">
        <f>+B23</f>
        <v>AL 31 DE DICIEMBRE DE 2021</v>
      </c>
      <c r="C41" s="153"/>
      <c r="D41" s="153"/>
      <c r="E41" s="153"/>
      <c r="F41" s="154"/>
      <c r="G41" s="7"/>
      <c r="H41" s="7"/>
      <c r="I41" s="7"/>
      <c r="J41" s="7"/>
      <c r="K41" s="7"/>
      <c r="L41" s="7"/>
      <c r="M41" s="7"/>
      <c r="N41" s="7"/>
    </row>
    <row r="42" spans="2:29" ht="12" x14ac:dyDescent="0.25">
      <c r="B42" s="155" t="s">
        <v>24</v>
      </c>
      <c r="C42" s="156"/>
      <c r="D42" s="156"/>
      <c r="E42" s="156"/>
      <c r="F42" s="157"/>
      <c r="G42" s="7"/>
      <c r="H42" s="7"/>
      <c r="I42" s="7"/>
      <c r="J42" s="7"/>
      <c r="K42" s="7"/>
      <c r="L42" s="7"/>
      <c r="M42" s="7"/>
      <c r="N42" s="7"/>
    </row>
    <row r="43" spans="2:29" x14ac:dyDescent="0.2">
      <c r="B43" s="158" t="s">
        <v>25</v>
      </c>
      <c r="C43" s="164" t="s">
        <v>47</v>
      </c>
      <c r="D43" s="164"/>
      <c r="E43" s="164"/>
      <c r="F43" s="165"/>
      <c r="G43" s="151"/>
      <c r="H43" s="151"/>
      <c r="I43" s="151"/>
      <c r="J43" s="151"/>
    </row>
    <row r="44" spans="2:29" ht="24" x14ac:dyDescent="0.2">
      <c r="B44" s="158"/>
      <c r="C44" s="10" t="str">
        <f>+C26</f>
        <v>PRESUPUESTO APROBADO</v>
      </c>
      <c r="D44" s="10" t="s">
        <v>30</v>
      </c>
      <c r="E44" s="10" t="s">
        <v>31</v>
      </c>
      <c r="F44" s="11" t="s">
        <v>32</v>
      </c>
      <c r="G44" s="10"/>
      <c r="H44" s="10"/>
      <c r="I44" s="10"/>
      <c r="J44" s="10"/>
    </row>
    <row r="45" spans="2:29" x14ac:dyDescent="0.2">
      <c r="B45" s="12" t="s">
        <v>33</v>
      </c>
      <c r="C45" s="13">
        <v>611135541</v>
      </c>
      <c r="D45" s="13">
        <v>577892550.38999999</v>
      </c>
      <c r="E45" s="13">
        <f>+C45-D45</f>
        <v>33242990.610000014</v>
      </c>
      <c r="F45" s="15">
        <f t="shared" ref="F45:F50" si="6">+D45/C45</f>
        <v>0.94560455352407657</v>
      </c>
      <c r="G45" s="13"/>
      <c r="H45" s="13"/>
      <c r="I45" s="13"/>
      <c r="J45" s="14"/>
    </row>
    <row r="46" spans="2:29" x14ac:dyDescent="0.2">
      <c r="B46" s="12" t="s">
        <v>34</v>
      </c>
      <c r="C46" s="13">
        <v>278201434</v>
      </c>
      <c r="D46" s="13">
        <v>188510167.93000001</v>
      </c>
      <c r="E46" s="13">
        <f t="shared" ref="E46:E51" si="7">+C46-D46</f>
        <v>89691266.069999993</v>
      </c>
      <c r="F46" s="15">
        <f t="shared" si="6"/>
        <v>0.67760314970195301</v>
      </c>
      <c r="G46" s="13"/>
      <c r="H46" s="13"/>
      <c r="I46" s="13"/>
      <c r="J46" s="14"/>
    </row>
    <row r="47" spans="2:29" x14ac:dyDescent="0.2">
      <c r="B47" s="12" t="s">
        <v>35</v>
      </c>
      <c r="C47" s="13">
        <v>6170406</v>
      </c>
      <c r="D47" s="13">
        <v>2523296.4</v>
      </c>
      <c r="E47" s="13">
        <f t="shared" si="7"/>
        <v>3647109.6</v>
      </c>
      <c r="F47" s="15">
        <f t="shared" si="6"/>
        <v>0.40893523051805664</v>
      </c>
      <c r="G47" s="13"/>
      <c r="H47" s="13"/>
      <c r="I47" s="13"/>
      <c r="J47" s="14"/>
    </row>
    <row r="48" spans="2:29" x14ac:dyDescent="0.2">
      <c r="B48" s="12" t="s">
        <v>36</v>
      </c>
      <c r="C48" s="13">
        <v>130930620</v>
      </c>
      <c r="D48" s="13">
        <v>27908940.940000001</v>
      </c>
      <c r="E48" s="13">
        <f t="shared" si="7"/>
        <v>103021679.06</v>
      </c>
      <c r="F48" s="15">
        <f t="shared" si="6"/>
        <v>0.21315824319780965</v>
      </c>
      <c r="G48" s="13"/>
      <c r="H48" s="13"/>
      <c r="I48" s="13"/>
      <c r="J48" s="14"/>
    </row>
    <row r="49" spans="2:14" x14ac:dyDescent="0.2">
      <c r="B49" s="12" t="s">
        <v>37</v>
      </c>
      <c r="C49" s="13">
        <v>12681918</v>
      </c>
      <c r="D49" s="13">
        <v>10158236.51</v>
      </c>
      <c r="E49" s="13">
        <f t="shared" si="7"/>
        <v>2523681.4900000002</v>
      </c>
      <c r="F49" s="15">
        <f t="shared" si="6"/>
        <v>0.80100159218818479</v>
      </c>
      <c r="G49" s="13"/>
      <c r="H49" s="13"/>
      <c r="I49" s="13"/>
      <c r="J49" s="14"/>
    </row>
    <row r="50" spans="2:14" x14ac:dyDescent="0.2">
      <c r="B50" s="12" t="s">
        <v>44</v>
      </c>
      <c r="C50" s="13">
        <v>14100933601.860001</v>
      </c>
      <c r="D50" s="13">
        <v>13737958452.219999</v>
      </c>
      <c r="E50" s="13">
        <f t="shared" si="7"/>
        <v>362975149.6400013</v>
      </c>
      <c r="F50" s="15">
        <f t="shared" si="6"/>
        <v>0.97425878598619009</v>
      </c>
      <c r="G50" s="13"/>
      <c r="H50" s="13"/>
      <c r="I50" s="13"/>
      <c r="J50" s="14"/>
    </row>
    <row r="51" spans="2:14" x14ac:dyDescent="0.2">
      <c r="B51" s="31" t="s">
        <v>38</v>
      </c>
      <c r="C51" s="13">
        <v>6136315</v>
      </c>
      <c r="D51" s="13">
        <v>0</v>
      </c>
      <c r="E51" s="13">
        <f t="shared" si="7"/>
        <v>6136315</v>
      </c>
      <c r="F51" s="32">
        <v>0</v>
      </c>
      <c r="G51" s="13"/>
      <c r="H51" s="13"/>
      <c r="I51" s="13"/>
      <c r="J51" s="14"/>
    </row>
    <row r="52" spans="2:14" ht="12.6" thickBot="1" x14ac:dyDescent="0.3">
      <c r="B52" s="17" t="s">
        <v>39</v>
      </c>
      <c r="C52" s="18">
        <f t="shared" ref="C52" si="8">SUM(C45:C51)</f>
        <v>15146189835.860001</v>
      </c>
      <c r="D52" s="18">
        <f>SUM(D45:D51)</f>
        <v>14544951644.389999</v>
      </c>
      <c r="E52" s="18">
        <f>SUM(E45:E51)</f>
        <v>601238191.47000134</v>
      </c>
      <c r="F52" s="20">
        <f>+D52/C52</f>
        <v>0.96030432749188743</v>
      </c>
      <c r="G52" s="22"/>
      <c r="H52" s="22"/>
      <c r="I52" s="22"/>
      <c r="J52" s="23"/>
    </row>
    <row r="53" spans="2:14" ht="12" thickTop="1" x14ac:dyDescent="0.2">
      <c r="B53" s="27" t="s">
        <v>45</v>
      </c>
      <c r="C53" s="25"/>
      <c r="D53" s="25"/>
      <c r="E53" s="25"/>
      <c r="F53" s="25"/>
      <c r="G53" s="25"/>
      <c r="H53" s="25"/>
      <c r="I53" s="25"/>
      <c r="J53" s="25"/>
      <c r="K53" s="25"/>
      <c r="L53" s="25"/>
    </row>
    <row r="54" spans="2:14" x14ac:dyDescent="0.2">
      <c r="J54" s="33"/>
      <c r="L54" s="34"/>
      <c r="M54" s="34"/>
      <c r="N54" s="33"/>
    </row>
    <row r="55" spans="2:14" ht="12" x14ac:dyDescent="0.25">
      <c r="B55" s="161" t="s">
        <v>41</v>
      </c>
      <c r="C55" s="162"/>
      <c r="D55" s="162"/>
      <c r="E55" s="162"/>
      <c r="F55" s="163"/>
      <c r="G55" s="6"/>
      <c r="H55" s="6"/>
      <c r="I55" s="6"/>
      <c r="J55" s="6"/>
      <c r="K55" s="6"/>
      <c r="L55" s="34"/>
      <c r="M55" s="6"/>
      <c r="N55" s="6"/>
    </row>
    <row r="56" spans="2:14" ht="12" x14ac:dyDescent="0.25">
      <c r="B56" s="152" t="s">
        <v>20</v>
      </c>
      <c r="C56" s="153"/>
      <c r="D56" s="153"/>
      <c r="E56" s="153"/>
      <c r="F56" s="154"/>
      <c r="G56" s="6"/>
      <c r="H56" s="6"/>
      <c r="I56" s="6"/>
      <c r="J56" s="6"/>
      <c r="K56" s="6"/>
      <c r="L56" s="34"/>
      <c r="M56" s="6"/>
      <c r="N56" s="6"/>
    </row>
    <row r="57" spans="2:14" ht="12" x14ac:dyDescent="0.25">
      <c r="B57" s="152" t="s">
        <v>21</v>
      </c>
      <c r="C57" s="153"/>
      <c r="D57" s="153"/>
      <c r="E57" s="153"/>
      <c r="F57" s="154"/>
      <c r="G57" s="6"/>
      <c r="H57" s="6"/>
      <c r="I57" s="6"/>
      <c r="J57" s="6"/>
      <c r="K57" s="6"/>
      <c r="L57" s="35"/>
      <c r="M57" s="6"/>
      <c r="N57" s="6"/>
    </row>
    <row r="58" spans="2:14" ht="12" x14ac:dyDescent="0.25">
      <c r="B58" s="152" t="s">
        <v>48</v>
      </c>
      <c r="C58" s="153"/>
      <c r="D58" s="153"/>
      <c r="E58" s="153"/>
      <c r="F58" s="154"/>
      <c r="G58" s="6"/>
      <c r="H58" s="6"/>
      <c r="I58" s="6"/>
      <c r="J58" s="6"/>
      <c r="K58" s="6"/>
      <c r="L58" s="35"/>
      <c r="M58" s="6"/>
      <c r="N58" s="6"/>
    </row>
    <row r="59" spans="2:14" ht="12" x14ac:dyDescent="0.25">
      <c r="B59" s="152" t="str">
        <f>+B23</f>
        <v>AL 31 DE DICIEMBRE DE 2021</v>
      </c>
      <c r="C59" s="153"/>
      <c r="D59" s="153"/>
      <c r="E59" s="153"/>
      <c r="F59" s="154"/>
      <c r="G59" s="7"/>
      <c r="H59" s="7"/>
      <c r="I59" s="7"/>
      <c r="J59" s="7"/>
      <c r="K59" s="7"/>
      <c r="L59" s="35"/>
      <c r="M59" s="7"/>
      <c r="N59" s="7"/>
    </row>
    <row r="60" spans="2:14" ht="12" x14ac:dyDescent="0.25">
      <c r="B60" s="155" t="s">
        <v>24</v>
      </c>
      <c r="C60" s="156"/>
      <c r="D60" s="156"/>
      <c r="E60" s="156"/>
      <c r="F60" s="157"/>
      <c r="G60" s="7"/>
      <c r="H60" s="7"/>
      <c r="I60" s="7"/>
      <c r="J60" s="7"/>
      <c r="K60" s="7"/>
      <c r="L60" s="7"/>
      <c r="M60" s="7"/>
      <c r="N60" s="7"/>
    </row>
    <row r="61" spans="2:14" x14ac:dyDescent="0.2">
      <c r="B61" s="158" t="s">
        <v>25</v>
      </c>
      <c r="C61" s="164" t="s">
        <v>49</v>
      </c>
      <c r="D61" s="164"/>
      <c r="E61" s="164"/>
      <c r="F61" s="165"/>
      <c r="G61" s="151"/>
      <c r="H61" s="151"/>
      <c r="I61" s="151"/>
      <c r="J61" s="151"/>
      <c r="K61" s="151"/>
      <c r="L61" s="151"/>
      <c r="M61" s="151"/>
      <c r="N61" s="151"/>
    </row>
    <row r="62" spans="2:14" ht="24" x14ac:dyDescent="0.2">
      <c r="B62" s="158"/>
      <c r="C62" s="10" t="str">
        <f>+C26</f>
        <v>PRESUPUESTO APROBADO</v>
      </c>
      <c r="D62" s="10" t="s">
        <v>30</v>
      </c>
      <c r="E62" s="10" t="s">
        <v>31</v>
      </c>
      <c r="F62" s="11" t="s">
        <v>32</v>
      </c>
      <c r="G62" s="10"/>
      <c r="H62" s="10"/>
      <c r="I62" s="10"/>
      <c r="J62" s="10"/>
      <c r="K62" s="10"/>
      <c r="L62" s="10"/>
      <c r="M62" s="10"/>
      <c r="N62" s="10"/>
    </row>
    <row r="63" spans="2:14" x14ac:dyDescent="0.2">
      <c r="B63" s="12" t="s">
        <v>33</v>
      </c>
      <c r="C63" s="13">
        <v>0</v>
      </c>
      <c r="D63" s="13">
        <v>0</v>
      </c>
      <c r="E63" s="13">
        <f>+C63-D63</f>
        <v>0</v>
      </c>
      <c r="F63" s="15">
        <v>0</v>
      </c>
      <c r="G63" s="13"/>
      <c r="H63" s="13"/>
      <c r="I63" s="13"/>
      <c r="J63" s="14"/>
      <c r="K63" s="13"/>
      <c r="L63" s="13"/>
      <c r="M63" s="13"/>
      <c r="N63" s="14"/>
    </row>
    <row r="64" spans="2:14" x14ac:dyDescent="0.2">
      <c r="B64" s="12" t="s">
        <v>34</v>
      </c>
      <c r="C64" s="13">
        <v>531050.27</v>
      </c>
      <c r="D64" s="13">
        <v>531050.27</v>
      </c>
      <c r="E64" s="13">
        <f t="shared" ref="E64:E69" si="9">+C64-D64</f>
        <v>0</v>
      </c>
      <c r="F64" s="15">
        <v>0</v>
      </c>
      <c r="G64" s="13"/>
      <c r="H64" s="13"/>
      <c r="I64" s="13"/>
      <c r="J64" s="14"/>
      <c r="K64" s="13"/>
      <c r="L64" s="13"/>
      <c r="M64" s="13"/>
      <c r="N64" s="14"/>
    </row>
    <row r="65" spans="2:22" x14ac:dyDescent="0.2">
      <c r="B65" s="12" t="s">
        <v>35</v>
      </c>
      <c r="C65" s="13">
        <v>0</v>
      </c>
      <c r="D65" s="13">
        <v>0</v>
      </c>
      <c r="E65" s="13">
        <f t="shared" si="9"/>
        <v>0</v>
      </c>
      <c r="F65" s="15">
        <v>0</v>
      </c>
      <c r="G65" s="13"/>
      <c r="H65" s="13"/>
      <c r="I65" s="13"/>
      <c r="J65" s="14"/>
      <c r="K65" s="13"/>
      <c r="L65" s="13"/>
      <c r="M65" s="13"/>
      <c r="N65" s="14"/>
    </row>
    <row r="66" spans="2:22" x14ac:dyDescent="0.2">
      <c r="B66" s="12" t="s">
        <v>36</v>
      </c>
      <c r="C66" s="13">
        <v>0</v>
      </c>
      <c r="D66" s="13">
        <v>0</v>
      </c>
      <c r="E66" s="13">
        <f t="shared" si="9"/>
        <v>0</v>
      </c>
      <c r="F66" s="15">
        <v>0</v>
      </c>
      <c r="G66" s="13"/>
      <c r="H66" s="13"/>
      <c r="I66" s="13"/>
      <c r="J66" s="14"/>
      <c r="K66" s="13"/>
      <c r="L66" s="13"/>
      <c r="M66" s="13"/>
      <c r="N66" s="14"/>
    </row>
    <row r="67" spans="2:22" x14ac:dyDescent="0.2">
      <c r="B67" s="12" t="s">
        <v>37</v>
      </c>
      <c r="C67" s="13">
        <v>0</v>
      </c>
      <c r="D67" s="13">
        <v>0</v>
      </c>
      <c r="E67" s="13">
        <f t="shared" si="9"/>
        <v>0</v>
      </c>
      <c r="F67" s="15">
        <v>0</v>
      </c>
      <c r="G67" s="13"/>
      <c r="H67" s="13"/>
      <c r="I67" s="13"/>
      <c r="J67" s="14"/>
      <c r="K67" s="13"/>
      <c r="L67" s="13"/>
      <c r="M67" s="13"/>
      <c r="N67" s="14"/>
    </row>
    <row r="68" spans="2:22" x14ac:dyDescent="0.2">
      <c r="B68" s="12" t="s">
        <v>44</v>
      </c>
      <c r="C68" s="13">
        <v>0</v>
      </c>
      <c r="D68" s="13">
        <v>0</v>
      </c>
      <c r="E68" s="13">
        <f t="shared" si="9"/>
        <v>0</v>
      </c>
      <c r="F68" s="15">
        <v>0</v>
      </c>
      <c r="G68" s="13"/>
      <c r="H68" s="13"/>
      <c r="I68" s="13"/>
      <c r="J68" s="14"/>
      <c r="K68" s="13"/>
      <c r="L68" s="13"/>
      <c r="M68" s="13"/>
      <c r="N68" s="14"/>
    </row>
    <row r="69" spans="2:22" x14ac:dyDescent="0.2">
      <c r="B69" s="31" t="s">
        <v>38</v>
      </c>
      <c r="C69" s="13">
        <v>0</v>
      </c>
      <c r="D69" s="13">
        <v>0</v>
      </c>
      <c r="E69" s="13">
        <f t="shared" si="9"/>
        <v>0</v>
      </c>
      <c r="F69" s="15">
        <v>0</v>
      </c>
      <c r="G69" s="13"/>
      <c r="H69" s="13"/>
      <c r="I69" s="13"/>
      <c r="J69" s="14"/>
      <c r="K69" s="13"/>
      <c r="L69" s="13"/>
      <c r="M69" s="13"/>
      <c r="N69" s="14"/>
    </row>
    <row r="70" spans="2:22" ht="12.6" thickBot="1" x14ac:dyDescent="0.3">
      <c r="B70" s="17" t="s">
        <v>39</v>
      </c>
      <c r="C70" s="18">
        <f t="shared" ref="C70:E70" si="10">SUM(C63:C69)</f>
        <v>531050.27</v>
      </c>
      <c r="D70" s="18">
        <f t="shared" si="10"/>
        <v>531050.27</v>
      </c>
      <c r="E70" s="18">
        <f t="shared" si="10"/>
        <v>0</v>
      </c>
      <c r="F70" s="20">
        <v>0</v>
      </c>
      <c r="G70" s="22"/>
      <c r="H70" s="22"/>
      <c r="I70" s="22"/>
      <c r="J70" s="23"/>
      <c r="K70" s="22"/>
      <c r="L70" s="22"/>
      <c r="M70" s="22"/>
      <c r="N70" s="23"/>
    </row>
    <row r="71" spans="2:22" ht="12" thickTop="1" x14ac:dyDescent="0.2">
      <c r="B71" s="27" t="s">
        <v>45</v>
      </c>
      <c r="C71" s="25"/>
      <c r="D71" s="25"/>
      <c r="E71" s="25"/>
      <c r="F71" s="25"/>
      <c r="G71" s="25"/>
      <c r="H71" s="25"/>
      <c r="I71" s="25"/>
      <c r="J71" s="25"/>
      <c r="K71" s="25"/>
      <c r="L71" s="25"/>
    </row>
    <row r="72" spans="2:22" x14ac:dyDescent="0.2">
      <c r="B72" s="27"/>
      <c r="C72" s="25"/>
      <c r="D72" s="25"/>
      <c r="E72" s="25"/>
      <c r="F72" s="25"/>
      <c r="G72" s="25"/>
      <c r="H72" s="25"/>
      <c r="I72" s="25"/>
      <c r="J72" s="25"/>
      <c r="K72" s="25"/>
      <c r="L72" s="25"/>
    </row>
    <row r="73" spans="2:22" ht="12" x14ac:dyDescent="0.25">
      <c r="B73" s="161" t="s">
        <v>56</v>
      </c>
      <c r="C73" s="162"/>
      <c r="D73" s="162"/>
      <c r="E73" s="162"/>
      <c r="F73" s="163"/>
    </row>
    <row r="74" spans="2:22" ht="12" x14ac:dyDescent="0.25">
      <c r="B74" s="152" t="s">
        <v>20</v>
      </c>
      <c r="C74" s="153"/>
      <c r="D74" s="153"/>
      <c r="E74" s="153"/>
      <c r="F74" s="154"/>
      <c r="G74" s="6"/>
      <c r="H74" s="6"/>
      <c r="I74" s="6"/>
      <c r="J74" s="6"/>
      <c r="K74" s="6"/>
      <c r="L74" s="6"/>
      <c r="M74" s="6"/>
      <c r="N74" s="6"/>
      <c r="O74" s="6"/>
      <c r="P74" s="6"/>
      <c r="Q74" s="6"/>
      <c r="R74" s="6"/>
      <c r="S74" s="6"/>
      <c r="T74" s="6"/>
      <c r="U74" s="6"/>
      <c r="V74" s="6"/>
    </row>
    <row r="75" spans="2:22" ht="12" x14ac:dyDescent="0.25">
      <c r="B75" s="152" t="s">
        <v>21</v>
      </c>
      <c r="C75" s="153"/>
      <c r="D75" s="153"/>
      <c r="E75" s="153"/>
      <c r="F75" s="154"/>
      <c r="G75" s="6"/>
      <c r="H75" s="6"/>
      <c r="I75" s="6"/>
      <c r="J75" s="6"/>
      <c r="K75" s="6"/>
      <c r="L75" s="6"/>
      <c r="M75" s="6"/>
      <c r="N75" s="6"/>
      <c r="O75" s="6"/>
      <c r="P75" s="6"/>
      <c r="Q75" s="6"/>
      <c r="R75" s="6"/>
      <c r="S75" s="6"/>
      <c r="T75" s="6"/>
      <c r="U75" s="6"/>
      <c r="V75" s="6"/>
    </row>
    <row r="76" spans="2:22" ht="12" x14ac:dyDescent="0.25">
      <c r="B76" s="152" t="s">
        <v>51</v>
      </c>
      <c r="C76" s="153"/>
      <c r="D76" s="153"/>
      <c r="E76" s="153"/>
      <c r="F76" s="154"/>
      <c r="G76" s="6"/>
      <c r="H76" s="6"/>
      <c r="I76" s="6"/>
      <c r="J76" s="6"/>
      <c r="K76" s="6"/>
      <c r="L76" s="6"/>
      <c r="M76" s="6"/>
      <c r="N76" s="6"/>
      <c r="O76" s="6"/>
      <c r="P76" s="6"/>
      <c r="Q76" s="6"/>
      <c r="R76" s="6"/>
      <c r="S76" s="6"/>
      <c r="T76" s="6"/>
      <c r="U76" s="6"/>
      <c r="V76" s="6"/>
    </row>
    <row r="77" spans="2:22" ht="12" x14ac:dyDescent="0.25">
      <c r="B77" s="152" t="str">
        <f>+B23</f>
        <v>AL 31 DE DICIEMBRE DE 2021</v>
      </c>
      <c r="C77" s="153"/>
      <c r="D77" s="153"/>
      <c r="E77" s="153"/>
      <c r="F77" s="154"/>
      <c r="G77" s="6"/>
      <c r="H77" s="6"/>
      <c r="I77" s="6"/>
      <c r="J77" s="6"/>
      <c r="K77" s="6"/>
      <c r="L77" s="6"/>
      <c r="M77" s="6"/>
      <c r="N77" s="6"/>
      <c r="O77" s="6"/>
      <c r="P77" s="6"/>
      <c r="Q77" s="6"/>
      <c r="R77" s="6"/>
      <c r="S77" s="6"/>
      <c r="T77" s="6"/>
      <c r="U77" s="6"/>
      <c r="V77" s="6"/>
    </row>
    <row r="78" spans="2:22" ht="12" x14ac:dyDescent="0.25">
      <c r="B78" s="155" t="s">
        <v>24</v>
      </c>
      <c r="C78" s="156"/>
      <c r="D78" s="156"/>
      <c r="E78" s="156"/>
      <c r="F78" s="157"/>
      <c r="G78" s="6"/>
      <c r="H78" s="6"/>
      <c r="I78" s="6"/>
      <c r="J78" s="6"/>
      <c r="K78" s="6"/>
      <c r="L78" s="6"/>
      <c r="M78" s="6"/>
      <c r="N78" s="6"/>
      <c r="O78" s="6"/>
      <c r="P78" s="6"/>
      <c r="Q78" s="6"/>
      <c r="R78" s="6"/>
      <c r="S78" s="6"/>
      <c r="T78" s="6"/>
      <c r="U78" s="6"/>
      <c r="V78" s="6"/>
    </row>
    <row r="79" spans="2:22" ht="12" x14ac:dyDescent="0.25">
      <c r="B79" s="36"/>
      <c r="C79" s="37"/>
      <c r="D79" s="37"/>
      <c r="E79" s="37"/>
      <c r="F79" s="38"/>
      <c r="G79" s="39"/>
      <c r="H79" s="39"/>
      <c r="I79" s="39"/>
      <c r="J79" s="39"/>
    </row>
    <row r="80" spans="2:22" x14ac:dyDescent="0.2">
      <c r="B80" s="158" t="s">
        <v>25</v>
      </c>
      <c r="C80" s="159" t="s">
        <v>52</v>
      </c>
      <c r="D80" s="159"/>
      <c r="E80" s="159"/>
      <c r="F80" s="160"/>
      <c r="G80" s="151"/>
      <c r="H80" s="151"/>
      <c r="I80" s="151"/>
      <c r="J80" s="151"/>
      <c r="K80" s="151"/>
      <c r="L80" s="151"/>
      <c r="M80" s="151"/>
      <c r="N80" s="151"/>
      <c r="O80" s="151"/>
      <c r="P80" s="151"/>
      <c r="Q80" s="151"/>
      <c r="R80" s="151"/>
      <c r="S80" s="151"/>
      <c r="T80" s="151"/>
      <c r="U80" s="151"/>
      <c r="V80" s="151"/>
    </row>
    <row r="81" spans="2:22" ht="24" x14ac:dyDescent="0.2">
      <c r="B81" s="158"/>
      <c r="C81" s="10" t="str">
        <f>+C9</f>
        <v>PRESUPUESTO APROBADO</v>
      </c>
      <c r="D81" s="10" t="s">
        <v>30</v>
      </c>
      <c r="E81" s="10" t="s">
        <v>31</v>
      </c>
      <c r="F81" s="11" t="s">
        <v>32</v>
      </c>
      <c r="G81" s="10"/>
      <c r="H81" s="10"/>
      <c r="I81" s="10"/>
      <c r="J81" s="10"/>
      <c r="K81" s="10"/>
      <c r="L81" s="10"/>
      <c r="M81" s="10"/>
      <c r="N81" s="10"/>
      <c r="O81" s="10"/>
      <c r="P81" s="10"/>
      <c r="Q81" s="10"/>
      <c r="R81" s="10"/>
      <c r="S81" s="10"/>
      <c r="T81" s="10"/>
      <c r="U81" s="10"/>
      <c r="V81" s="10"/>
    </row>
    <row r="82" spans="2:22" x14ac:dyDescent="0.2">
      <c r="B82" s="40"/>
      <c r="C82" s="41"/>
      <c r="D82" s="41"/>
      <c r="E82" s="41"/>
      <c r="F82" s="42"/>
      <c r="G82" s="41"/>
      <c r="H82" s="41"/>
      <c r="I82" s="41"/>
      <c r="J82" s="41"/>
      <c r="K82" s="41"/>
      <c r="L82" s="41"/>
      <c r="M82" s="41"/>
      <c r="N82" s="41"/>
      <c r="O82" s="41"/>
      <c r="P82" s="41"/>
      <c r="Q82" s="41"/>
      <c r="R82" s="41"/>
      <c r="S82" s="41"/>
      <c r="T82" s="41"/>
      <c r="U82" s="41"/>
      <c r="V82" s="41"/>
    </row>
    <row r="83" spans="2:22" x14ac:dyDescent="0.2">
      <c r="B83" s="12" t="s">
        <v>33</v>
      </c>
      <c r="C83" s="13">
        <f>SUM(C10,C27,C45,C63)</f>
        <v>5201345733</v>
      </c>
      <c r="D83" s="13">
        <f>SUM(D10,D27,D45,D63)</f>
        <v>4574344309.2200003</v>
      </c>
      <c r="E83" s="13">
        <f>SUM(E10,E27,E45,E63)</f>
        <v>627001423.78000033</v>
      </c>
      <c r="F83" s="15">
        <f t="shared" ref="F83:F88" si="11">+D83/C83</f>
        <v>0.87945399979817118</v>
      </c>
      <c r="G83" s="13"/>
      <c r="H83" s="52"/>
      <c r="I83" s="13"/>
      <c r="J83" s="14"/>
      <c r="K83" s="13"/>
      <c r="L83" s="13"/>
      <c r="M83" s="13"/>
      <c r="N83" s="14"/>
      <c r="O83" s="13"/>
      <c r="P83" s="13"/>
      <c r="Q83" s="13"/>
      <c r="R83" s="14"/>
      <c r="S83" s="13"/>
      <c r="T83" s="13"/>
      <c r="U83" s="13"/>
      <c r="V83" s="43"/>
    </row>
    <row r="84" spans="2:22" x14ac:dyDescent="0.2">
      <c r="B84" s="12" t="s">
        <v>34</v>
      </c>
      <c r="C84" s="13">
        <f>SUM(C11,C28,C46,C64)</f>
        <v>5565170955.2700005</v>
      </c>
      <c r="D84" s="13">
        <f t="shared" ref="D84:E88" si="12">SUM(D11,D28,D46,D64)</f>
        <v>4728381145.1900005</v>
      </c>
      <c r="E84" s="13">
        <f t="shared" si="12"/>
        <v>836789810.07999992</v>
      </c>
      <c r="F84" s="15">
        <f t="shared" si="11"/>
        <v>0.84963807638513023</v>
      </c>
      <c r="G84" s="44"/>
      <c r="H84" s="52"/>
      <c r="I84" s="13"/>
      <c r="J84" s="14"/>
      <c r="K84" s="13"/>
      <c r="L84" s="13"/>
      <c r="M84" s="13"/>
      <c r="N84" s="14"/>
      <c r="O84" s="13"/>
      <c r="P84" s="13"/>
      <c r="Q84" s="13"/>
      <c r="R84" s="14"/>
      <c r="S84" s="13"/>
      <c r="T84" s="13"/>
      <c r="U84" s="13"/>
      <c r="V84" s="14"/>
    </row>
    <row r="85" spans="2:22" x14ac:dyDescent="0.2">
      <c r="B85" s="12" t="s">
        <v>35</v>
      </c>
      <c r="C85" s="13">
        <f>SUM(C12,C29,C47,C65)</f>
        <v>41440813</v>
      </c>
      <c r="D85" s="13">
        <f t="shared" si="12"/>
        <v>20538293.75</v>
      </c>
      <c r="E85" s="13">
        <f t="shared" si="12"/>
        <v>20902519.25</v>
      </c>
      <c r="F85" s="15">
        <f t="shared" si="11"/>
        <v>0.4956054735219601</v>
      </c>
      <c r="G85" s="13"/>
      <c r="H85" s="52"/>
      <c r="I85" s="13"/>
      <c r="J85" s="14"/>
      <c r="K85" s="13"/>
      <c r="L85" s="13"/>
      <c r="M85" s="13"/>
      <c r="N85" s="14"/>
      <c r="O85" s="13"/>
      <c r="P85" s="13"/>
      <c r="Q85" s="13"/>
      <c r="R85" s="14"/>
      <c r="S85" s="13"/>
      <c r="T85" s="13"/>
      <c r="U85" s="13"/>
      <c r="V85" s="14"/>
    </row>
    <row r="86" spans="2:22" x14ac:dyDescent="0.2">
      <c r="B86" s="12" t="s">
        <v>36</v>
      </c>
      <c r="C86" s="13">
        <f>SUM(C13,C30,C48,C66)</f>
        <v>1329148057</v>
      </c>
      <c r="D86" s="13">
        <f t="shared" si="12"/>
        <v>1022999933.0000001</v>
      </c>
      <c r="E86" s="13">
        <f t="shared" si="12"/>
        <v>306148123.99999994</v>
      </c>
      <c r="F86" s="15">
        <f t="shared" si="11"/>
        <v>0.76966589810092179</v>
      </c>
      <c r="G86" s="13"/>
      <c r="H86" s="52"/>
      <c r="I86" s="13"/>
      <c r="J86" s="14"/>
      <c r="K86" s="13"/>
      <c r="L86" s="13"/>
      <c r="M86" s="13"/>
      <c r="N86" s="14"/>
      <c r="O86" s="13"/>
      <c r="P86" s="13"/>
      <c r="Q86" s="13"/>
      <c r="R86" s="14"/>
      <c r="S86" s="13"/>
      <c r="T86" s="13"/>
      <c r="U86" s="13"/>
      <c r="V86" s="14"/>
    </row>
    <row r="87" spans="2:22" x14ac:dyDescent="0.2">
      <c r="B87" s="12" t="s">
        <v>37</v>
      </c>
      <c r="C87" s="13">
        <f>SUM(C14,C31,C49,C67)</f>
        <v>288797723</v>
      </c>
      <c r="D87" s="13">
        <f t="shared" si="12"/>
        <v>95341557.810000002</v>
      </c>
      <c r="E87" s="13">
        <f t="shared" si="12"/>
        <v>193456165.19000003</v>
      </c>
      <c r="F87" s="15">
        <f t="shared" si="11"/>
        <v>0.33013265069960401</v>
      </c>
      <c r="G87" s="13"/>
      <c r="H87" s="52"/>
      <c r="I87" s="13"/>
      <c r="J87" s="14"/>
      <c r="K87" s="13"/>
      <c r="L87" s="13"/>
      <c r="M87" s="13"/>
      <c r="N87" s="14"/>
      <c r="O87" s="13"/>
      <c r="P87" s="13"/>
      <c r="Q87" s="13"/>
      <c r="R87" s="14"/>
      <c r="S87" s="13"/>
      <c r="T87" s="13"/>
      <c r="U87" s="13"/>
      <c r="V87" s="14"/>
    </row>
    <row r="88" spans="2:22" x14ac:dyDescent="0.2">
      <c r="B88" s="12" t="s">
        <v>44</v>
      </c>
      <c r="C88" s="13">
        <f>SUM(C32,C50,C68)</f>
        <v>14100933601.860001</v>
      </c>
      <c r="D88" s="13">
        <f t="shared" si="12"/>
        <v>13737958452.219999</v>
      </c>
      <c r="E88" s="13">
        <f>SUM(E32,E50,E68)</f>
        <v>362975149.6400013</v>
      </c>
      <c r="F88" s="15">
        <f t="shared" si="11"/>
        <v>0.97425878598619009</v>
      </c>
      <c r="G88" s="44"/>
      <c r="H88" s="52"/>
      <c r="I88" s="13"/>
      <c r="J88" s="45"/>
      <c r="K88" s="13"/>
      <c r="L88" s="13"/>
      <c r="M88" s="13"/>
      <c r="N88" s="14"/>
      <c r="O88" s="13"/>
      <c r="P88" s="13"/>
      <c r="Q88" s="13"/>
      <c r="R88" s="14"/>
      <c r="S88" s="13"/>
      <c r="T88" s="13"/>
      <c r="U88" s="13"/>
      <c r="V88" s="14"/>
    </row>
    <row r="89" spans="2:22" x14ac:dyDescent="0.2">
      <c r="B89" s="31" t="s">
        <v>38</v>
      </c>
      <c r="C89" s="13">
        <f>SUM(C15,C33,C51,C69)</f>
        <v>6136315</v>
      </c>
      <c r="D89" s="13">
        <f>SUM(D15,D33,D51,D69)</f>
        <v>0</v>
      </c>
      <c r="E89" s="13">
        <f>SUM(E15,E33,E51,E69)</f>
        <v>6136315</v>
      </c>
      <c r="F89" s="15">
        <v>0</v>
      </c>
      <c r="G89" s="13"/>
      <c r="H89" s="13"/>
      <c r="I89" s="13"/>
      <c r="J89" s="14"/>
      <c r="K89" s="13"/>
      <c r="L89" s="13"/>
      <c r="M89" s="13"/>
      <c r="N89" s="14"/>
      <c r="O89" s="13"/>
      <c r="P89" s="13"/>
      <c r="Q89" s="13"/>
      <c r="R89" s="14"/>
      <c r="S89" s="13"/>
      <c r="T89" s="13"/>
      <c r="U89" s="13"/>
      <c r="V89" s="14"/>
    </row>
    <row r="90" spans="2:22" ht="12.6" thickBot="1" x14ac:dyDescent="0.3">
      <c r="B90" s="46" t="s">
        <v>39</v>
      </c>
      <c r="C90" s="47">
        <f>SUM(C83:C89)</f>
        <v>26532973198.130001</v>
      </c>
      <c r="D90" s="47">
        <f>SUM(D83:D89)</f>
        <v>24179563691.189999</v>
      </c>
      <c r="E90" s="47">
        <f>SUM(E83:E89)</f>
        <v>2353409506.9400015</v>
      </c>
      <c r="F90" s="48">
        <f>+D90/C90</f>
        <v>0.91130245791278808</v>
      </c>
      <c r="G90" s="22"/>
      <c r="H90" s="22"/>
      <c r="I90" s="22"/>
      <c r="J90" s="23"/>
      <c r="K90" s="22"/>
      <c r="L90" s="22"/>
      <c r="M90" s="22"/>
      <c r="N90" s="23"/>
      <c r="O90" s="22"/>
      <c r="P90" s="22"/>
      <c r="Q90" s="22"/>
      <c r="R90" s="23"/>
      <c r="S90" s="22"/>
      <c r="T90" s="22"/>
      <c r="U90" s="22"/>
      <c r="V90" s="23"/>
    </row>
    <row r="91" spans="2:22" ht="13.8" thickTop="1" x14ac:dyDescent="0.25">
      <c r="B91" s="49" t="s">
        <v>53</v>
      </c>
      <c r="C91" s="25"/>
      <c r="D91" s="25"/>
      <c r="E91" s="25"/>
      <c r="F91" s="25"/>
      <c r="G91" s="25"/>
      <c r="H91" s="25"/>
      <c r="I91" s="25"/>
      <c r="J91" s="25"/>
    </row>
    <row r="92" spans="2:22" x14ac:dyDescent="0.2">
      <c r="D92" s="26"/>
      <c r="F92" s="53"/>
    </row>
    <row r="93" spans="2:22" x14ac:dyDescent="0.2">
      <c r="C93" s="50"/>
      <c r="D93" s="50"/>
      <c r="E93" s="50"/>
      <c r="F93" s="51"/>
    </row>
  </sheetData>
  <mergeCells count="51">
    <mergeCell ref="B20:F20"/>
    <mergeCell ref="B2:N2"/>
    <mergeCell ref="B3:N3"/>
    <mergeCell ref="B4:N4"/>
    <mergeCell ref="B5:N5"/>
    <mergeCell ref="B6:N6"/>
    <mergeCell ref="B7:N7"/>
    <mergeCell ref="B8:B9"/>
    <mergeCell ref="C8:F8"/>
    <mergeCell ref="G8:J8"/>
    <mergeCell ref="K8:N8"/>
    <mergeCell ref="B19:F19"/>
    <mergeCell ref="B21:F21"/>
    <mergeCell ref="B22:F22"/>
    <mergeCell ref="B23:F23"/>
    <mergeCell ref="B24:F24"/>
    <mergeCell ref="B25:B26"/>
    <mergeCell ref="C25:F25"/>
    <mergeCell ref="B55:F55"/>
    <mergeCell ref="G25:J25"/>
    <mergeCell ref="K25:N25"/>
    <mergeCell ref="B37:F37"/>
    <mergeCell ref="B38:F38"/>
    <mergeCell ref="B39:F39"/>
    <mergeCell ref="B40:F40"/>
    <mergeCell ref="B41:F41"/>
    <mergeCell ref="B42:F42"/>
    <mergeCell ref="B43:B44"/>
    <mergeCell ref="C43:F43"/>
    <mergeCell ref="G43:J43"/>
    <mergeCell ref="B76:F76"/>
    <mergeCell ref="B56:F56"/>
    <mergeCell ref="B57:F57"/>
    <mergeCell ref="B58:F58"/>
    <mergeCell ref="B59:F59"/>
    <mergeCell ref="B60:F60"/>
    <mergeCell ref="B61:B62"/>
    <mergeCell ref="C61:F61"/>
    <mergeCell ref="G61:J61"/>
    <mergeCell ref="K61:N61"/>
    <mergeCell ref="B73:F73"/>
    <mergeCell ref="B74:F74"/>
    <mergeCell ref="B75:F75"/>
    <mergeCell ref="O80:R80"/>
    <mergeCell ref="S80:V80"/>
    <mergeCell ref="B77:F77"/>
    <mergeCell ref="B78:F78"/>
    <mergeCell ref="B80:B81"/>
    <mergeCell ref="C80:F80"/>
    <mergeCell ref="G80:J80"/>
    <mergeCell ref="K80:N80"/>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C4E0-220D-474A-910F-94C3BC4C536D}">
  <dimension ref="B2:H15"/>
  <sheetViews>
    <sheetView showGridLines="0" zoomScaleNormal="100" workbookViewId="0">
      <selection activeCell="F14" sqref="F14"/>
    </sheetView>
  </sheetViews>
  <sheetFormatPr baseColWidth="10" defaultColWidth="11.5546875" defaultRowHeight="13.2" x14ac:dyDescent="0.3"/>
  <cols>
    <col min="1" max="1" width="11.5546875" style="54"/>
    <col min="2" max="2" width="12.33203125" style="54" bestFit="1" customWidth="1"/>
    <col min="3" max="3" width="22.33203125" style="54" bestFit="1" customWidth="1"/>
    <col min="4" max="4" width="32.6640625" style="54" customWidth="1"/>
    <col min="5" max="5" width="15.5546875" style="54" bestFit="1" customWidth="1"/>
    <col min="6" max="6" width="14" style="54" bestFit="1" customWidth="1"/>
    <col min="7" max="7" width="7" style="54" bestFit="1" customWidth="1"/>
    <col min="8" max="8" width="14" style="54" bestFit="1" customWidth="1"/>
    <col min="9" max="16384" width="11.5546875" style="54"/>
  </cols>
  <sheetData>
    <row r="2" spans="2:8" x14ac:dyDescent="0.3">
      <c r="B2" s="179" t="s">
        <v>90</v>
      </c>
      <c r="C2" s="180"/>
      <c r="D2" s="180"/>
      <c r="E2" s="180"/>
      <c r="F2" s="180"/>
      <c r="G2" s="180"/>
      <c r="H2" s="181"/>
    </row>
    <row r="3" spans="2:8" x14ac:dyDescent="0.3">
      <c r="B3" s="173" t="s">
        <v>57</v>
      </c>
      <c r="C3" s="174"/>
      <c r="D3" s="174"/>
      <c r="E3" s="174"/>
      <c r="F3" s="174"/>
      <c r="G3" s="174"/>
      <c r="H3" s="175"/>
    </row>
    <row r="4" spans="2:8" x14ac:dyDescent="0.3">
      <c r="B4" s="173" t="s">
        <v>134</v>
      </c>
      <c r="C4" s="174"/>
      <c r="D4" s="174"/>
      <c r="E4" s="174"/>
      <c r="F4" s="174"/>
      <c r="G4" s="174"/>
      <c r="H4" s="175"/>
    </row>
    <row r="5" spans="2:8" x14ac:dyDescent="0.3">
      <c r="B5" s="173" t="s">
        <v>137</v>
      </c>
      <c r="C5" s="174"/>
      <c r="D5" s="174"/>
      <c r="E5" s="174"/>
      <c r="F5" s="174"/>
      <c r="G5" s="174"/>
      <c r="H5" s="175"/>
    </row>
    <row r="6" spans="2:8" x14ac:dyDescent="0.3">
      <c r="B6" s="176" t="s">
        <v>59</v>
      </c>
      <c r="C6" s="177"/>
      <c r="D6" s="177"/>
      <c r="E6" s="177"/>
      <c r="F6" s="177"/>
      <c r="G6" s="177"/>
      <c r="H6" s="178"/>
    </row>
    <row r="7" spans="2:8" ht="26.4" x14ac:dyDescent="0.3">
      <c r="B7" s="55" t="s">
        <v>60</v>
      </c>
      <c r="C7" s="56" t="s">
        <v>61</v>
      </c>
      <c r="D7" s="57" t="s">
        <v>62</v>
      </c>
      <c r="E7" s="56" t="s">
        <v>63</v>
      </c>
      <c r="F7" s="56" t="s">
        <v>64</v>
      </c>
      <c r="G7" s="56" t="s">
        <v>65</v>
      </c>
      <c r="H7" s="58" t="s">
        <v>135</v>
      </c>
    </row>
    <row r="8" spans="2:8" ht="26.4" x14ac:dyDescent="0.3">
      <c r="B8" s="94" t="s">
        <v>92</v>
      </c>
      <c r="C8" s="60" t="s">
        <v>138</v>
      </c>
      <c r="D8" s="61" t="s">
        <v>139</v>
      </c>
      <c r="E8" s="92">
        <v>165725093</v>
      </c>
      <c r="F8" s="92">
        <v>0</v>
      </c>
      <c r="G8" s="93">
        <f>F8/E8</f>
        <v>0</v>
      </c>
      <c r="H8" s="64">
        <f>E8-F8</f>
        <v>165725093</v>
      </c>
    </row>
    <row r="9" spans="2:8" ht="39.6" x14ac:dyDescent="0.3">
      <c r="B9" s="94" t="s">
        <v>92</v>
      </c>
      <c r="C9" s="65" t="s">
        <v>96</v>
      </c>
      <c r="D9" s="66" t="s">
        <v>97</v>
      </c>
      <c r="E9" s="88">
        <v>106447601</v>
      </c>
      <c r="F9" s="88">
        <v>103058092.8</v>
      </c>
      <c r="G9" s="89">
        <f>F9/E9</f>
        <v>0.96815796534484599</v>
      </c>
      <c r="H9" s="69">
        <f>E9-F9</f>
        <v>3389508.200000003</v>
      </c>
    </row>
    <row r="10" spans="2:8" ht="26.4" x14ac:dyDescent="0.3">
      <c r="B10" s="94" t="s">
        <v>92</v>
      </c>
      <c r="C10" s="65" t="s">
        <v>98</v>
      </c>
      <c r="D10" s="66" t="s">
        <v>99</v>
      </c>
      <c r="E10" s="88">
        <v>64960000</v>
      </c>
      <c r="F10" s="88">
        <v>63555689.939999998</v>
      </c>
      <c r="G10" s="89">
        <f>F10/E10</f>
        <v>0.9783819264162561</v>
      </c>
      <c r="H10" s="69">
        <f>E10-F10</f>
        <v>1404310.0600000024</v>
      </c>
    </row>
    <row r="11" spans="2:8" ht="27" thickBot="1" x14ac:dyDescent="0.35">
      <c r="B11" s="91" t="s">
        <v>71</v>
      </c>
      <c r="C11" s="70" t="s">
        <v>112</v>
      </c>
      <c r="D11" s="71" t="s">
        <v>113</v>
      </c>
      <c r="E11" s="72">
        <v>1955950</v>
      </c>
      <c r="F11" s="72">
        <v>0</v>
      </c>
      <c r="G11" s="73">
        <f>F11/E11</f>
        <v>0</v>
      </c>
      <c r="H11" s="74">
        <f>E11-F11</f>
        <v>1955950</v>
      </c>
    </row>
    <row r="12" spans="2:8" x14ac:dyDescent="0.3">
      <c r="B12" s="75"/>
      <c r="C12" s="76"/>
      <c r="D12" s="77" t="s">
        <v>136</v>
      </c>
      <c r="E12" s="78">
        <f>SUM(E8:E11)</f>
        <v>339088644</v>
      </c>
      <c r="F12" s="79">
        <f>SUM(F8:F11)</f>
        <v>166613782.74000001</v>
      </c>
      <c r="G12" s="80">
        <f>F12/E12</f>
        <v>0.49135760128847017</v>
      </c>
      <c r="H12" s="81">
        <f>SUM(H8:H11)</f>
        <v>172474861.25999999</v>
      </c>
    </row>
    <row r="13" spans="2:8" x14ac:dyDescent="0.3">
      <c r="B13" s="82" t="s">
        <v>89</v>
      </c>
      <c r="C13" s="83"/>
      <c r="E13" s="84">
        <f>E12-'[6]Cuadros Informe 1'!$L$67</f>
        <v>0</v>
      </c>
    </row>
    <row r="15" spans="2:8" x14ac:dyDescent="0.3">
      <c r="E15" s="84"/>
      <c r="F15" s="84"/>
    </row>
  </sheetData>
  <mergeCells count="5">
    <mergeCell ref="B3:H3"/>
    <mergeCell ref="B4:H4"/>
    <mergeCell ref="B5:H5"/>
    <mergeCell ref="B6:H6"/>
    <mergeCell ref="B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7F5C2-9AE1-4D20-8E04-250B0E7D49FF}">
  <dimension ref="B2:I64"/>
  <sheetViews>
    <sheetView showGridLines="0" workbookViewId="0">
      <selection activeCell="H8" sqref="H8"/>
    </sheetView>
  </sheetViews>
  <sheetFormatPr baseColWidth="10" defaultColWidth="11.5546875" defaultRowHeight="13.2" x14ac:dyDescent="0.3"/>
  <cols>
    <col min="1" max="1" width="4.109375" style="54" customWidth="1"/>
    <col min="2" max="2" width="12.6640625" style="54" bestFit="1" customWidth="1"/>
    <col min="3" max="3" width="22.33203125" style="54" bestFit="1" customWidth="1"/>
    <col min="4" max="4" width="23.6640625" style="54" customWidth="1"/>
    <col min="5" max="6" width="14" style="54" bestFit="1" customWidth="1"/>
    <col min="7" max="7" width="7.33203125" style="54" bestFit="1" customWidth="1"/>
    <col min="8" max="8" width="14" style="54" bestFit="1" customWidth="1"/>
    <col min="9" max="9" width="48.77734375" style="54" customWidth="1"/>
    <col min="10" max="16384" width="11.5546875" style="54"/>
  </cols>
  <sheetData>
    <row r="2" spans="2:9" x14ac:dyDescent="0.3">
      <c r="B2" s="179" t="s">
        <v>90</v>
      </c>
      <c r="C2" s="180"/>
      <c r="D2" s="180"/>
      <c r="E2" s="180"/>
      <c r="F2" s="180"/>
      <c r="G2" s="180"/>
      <c r="H2" s="180"/>
      <c r="I2" s="181"/>
    </row>
    <row r="3" spans="2:9" x14ac:dyDescent="0.3">
      <c r="B3" s="173" t="s">
        <v>57</v>
      </c>
      <c r="C3" s="174"/>
      <c r="D3" s="174"/>
      <c r="E3" s="174"/>
      <c r="F3" s="174"/>
      <c r="G3" s="174"/>
      <c r="H3" s="174"/>
      <c r="I3" s="175"/>
    </row>
    <row r="4" spans="2:9" x14ac:dyDescent="0.3">
      <c r="B4" s="173" t="s">
        <v>58</v>
      </c>
      <c r="C4" s="174"/>
      <c r="D4" s="174"/>
      <c r="E4" s="174"/>
      <c r="F4" s="174"/>
      <c r="G4" s="174"/>
      <c r="H4" s="174"/>
      <c r="I4" s="175"/>
    </row>
    <row r="5" spans="2:9" x14ac:dyDescent="0.3">
      <c r="B5" s="173" t="s">
        <v>91</v>
      </c>
      <c r="C5" s="174"/>
      <c r="D5" s="174"/>
      <c r="E5" s="174"/>
      <c r="F5" s="174"/>
      <c r="G5" s="174"/>
      <c r="H5" s="174"/>
      <c r="I5" s="175"/>
    </row>
    <row r="6" spans="2:9" x14ac:dyDescent="0.3">
      <c r="B6" s="176" t="s">
        <v>59</v>
      </c>
      <c r="C6" s="177"/>
      <c r="D6" s="177"/>
      <c r="E6" s="177"/>
      <c r="F6" s="177"/>
      <c r="G6" s="177"/>
      <c r="H6" s="177"/>
      <c r="I6" s="178"/>
    </row>
    <row r="7" spans="2:9" ht="26.4" x14ac:dyDescent="0.3">
      <c r="B7" s="55" t="s">
        <v>60</v>
      </c>
      <c r="C7" s="56" t="s">
        <v>61</v>
      </c>
      <c r="D7" s="57" t="s">
        <v>62</v>
      </c>
      <c r="E7" s="56" t="s">
        <v>63</v>
      </c>
      <c r="F7" s="56" t="s">
        <v>64</v>
      </c>
      <c r="G7" s="56" t="s">
        <v>65</v>
      </c>
      <c r="H7" s="58" t="s">
        <v>66</v>
      </c>
      <c r="I7" s="58" t="s">
        <v>67</v>
      </c>
    </row>
    <row r="8" spans="2:9" ht="193.8" customHeight="1" x14ac:dyDescent="0.3">
      <c r="B8" s="85" t="s">
        <v>92</v>
      </c>
      <c r="C8" s="60" t="s">
        <v>93</v>
      </c>
      <c r="D8" s="61" t="s">
        <v>94</v>
      </c>
      <c r="E8" s="62">
        <v>274572753</v>
      </c>
      <c r="F8" s="62">
        <v>0</v>
      </c>
      <c r="G8" s="63">
        <f t="shared" ref="G8:G32" si="0">F8/E8</f>
        <v>0</v>
      </c>
      <c r="H8" s="64">
        <f t="shared" ref="H8:H32" si="1">E8-F8</f>
        <v>274572753</v>
      </c>
      <c r="I8" s="86" t="s">
        <v>95</v>
      </c>
    </row>
    <row r="9" spans="2:9" ht="39.6" x14ac:dyDescent="0.3">
      <c r="B9" s="85" t="s">
        <v>92</v>
      </c>
      <c r="C9" s="65" t="s">
        <v>96</v>
      </c>
      <c r="D9" s="66" t="s">
        <v>97</v>
      </c>
      <c r="E9" s="67">
        <v>255264958</v>
      </c>
      <c r="F9" s="67">
        <v>249738057.03999999</v>
      </c>
      <c r="G9" s="68">
        <f t="shared" si="0"/>
        <v>0.97834837572966049</v>
      </c>
      <c r="H9" s="69">
        <f t="shared" si="1"/>
        <v>5526900.9600000083</v>
      </c>
      <c r="I9" s="87"/>
    </row>
    <row r="10" spans="2:9" ht="250.8" x14ac:dyDescent="0.3">
      <c r="B10" s="85" t="s">
        <v>92</v>
      </c>
      <c r="C10" s="65" t="s">
        <v>98</v>
      </c>
      <c r="D10" s="66" t="s">
        <v>99</v>
      </c>
      <c r="E10" s="67">
        <v>233203253</v>
      </c>
      <c r="F10" s="67">
        <v>198499195.97999999</v>
      </c>
      <c r="G10" s="68">
        <f t="shared" si="0"/>
        <v>0.8511853648113562</v>
      </c>
      <c r="H10" s="69">
        <f t="shared" si="1"/>
        <v>34704057.020000011</v>
      </c>
      <c r="I10" s="87" t="s">
        <v>100</v>
      </c>
    </row>
    <row r="11" spans="2:9" ht="26.4" x14ac:dyDescent="0.3">
      <c r="B11" s="59" t="s">
        <v>69</v>
      </c>
      <c r="C11" s="65" t="s">
        <v>101</v>
      </c>
      <c r="D11" s="66" t="s">
        <v>70</v>
      </c>
      <c r="E11" s="67">
        <v>7032825</v>
      </c>
      <c r="F11" s="67">
        <v>0</v>
      </c>
      <c r="G11" s="68">
        <f t="shared" si="0"/>
        <v>0</v>
      </c>
      <c r="H11" s="69">
        <f t="shared" si="1"/>
        <v>7032825</v>
      </c>
      <c r="I11" s="87" t="s">
        <v>102</v>
      </c>
    </row>
    <row r="12" spans="2:9" ht="39.6" x14ac:dyDescent="0.3">
      <c r="B12" s="85" t="s">
        <v>71</v>
      </c>
      <c r="C12" s="65" t="s">
        <v>103</v>
      </c>
      <c r="D12" s="66" t="s">
        <v>72</v>
      </c>
      <c r="E12" s="88">
        <v>5750121</v>
      </c>
      <c r="F12" s="88">
        <v>5699567.8499999996</v>
      </c>
      <c r="G12" s="89">
        <f t="shared" si="0"/>
        <v>0.99120833283334375</v>
      </c>
      <c r="H12" s="69">
        <f t="shared" si="1"/>
        <v>50553.150000000373</v>
      </c>
      <c r="I12" s="87"/>
    </row>
    <row r="13" spans="2:9" ht="26.4" x14ac:dyDescent="0.3">
      <c r="B13" s="85" t="s">
        <v>69</v>
      </c>
      <c r="C13" s="65" t="s">
        <v>104</v>
      </c>
      <c r="D13" s="66" t="s">
        <v>73</v>
      </c>
      <c r="E13" s="88">
        <v>4094336</v>
      </c>
      <c r="F13" s="88">
        <v>4093744.86</v>
      </c>
      <c r="G13" s="89">
        <f t="shared" si="0"/>
        <v>0.99985562005658546</v>
      </c>
      <c r="H13" s="69">
        <f t="shared" si="1"/>
        <v>591.14000000013039</v>
      </c>
      <c r="I13" s="87"/>
    </row>
    <row r="14" spans="2:9" ht="39.6" x14ac:dyDescent="0.3">
      <c r="B14" s="85" t="s">
        <v>92</v>
      </c>
      <c r="C14" s="65" t="s">
        <v>105</v>
      </c>
      <c r="D14" s="66" t="s">
        <v>97</v>
      </c>
      <c r="E14" s="88">
        <v>4061000</v>
      </c>
      <c r="F14" s="88">
        <v>3941154</v>
      </c>
      <c r="G14" s="89">
        <f t="shared" si="0"/>
        <v>0.97048854961832065</v>
      </c>
      <c r="H14" s="69">
        <f t="shared" si="1"/>
        <v>119846</v>
      </c>
      <c r="I14" s="87"/>
    </row>
    <row r="15" spans="2:9" ht="26.4" x14ac:dyDescent="0.3">
      <c r="B15" s="85" t="s">
        <v>69</v>
      </c>
      <c r="C15" s="65" t="s">
        <v>106</v>
      </c>
      <c r="D15" s="66" t="s">
        <v>74</v>
      </c>
      <c r="E15" s="88">
        <v>2569565</v>
      </c>
      <c r="F15" s="88">
        <v>0</v>
      </c>
      <c r="G15" s="89">
        <f t="shared" si="0"/>
        <v>0</v>
      </c>
      <c r="H15" s="69">
        <f t="shared" si="1"/>
        <v>2569565</v>
      </c>
      <c r="I15" s="87" t="s">
        <v>102</v>
      </c>
    </row>
    <row r="16" spans="2:9" x14ac:dyDescent="0.3">
      <c r="B16" s="85" t="s">
        <v>92</v>
      </c>
      <c r="C16" s="65" t="s">
        <v>107</v>
      </c>
      <c r="D16" s="66" t="s">
        <v>108</v>
      </c>
      <c r="E16" s="88">
        <v>1576000</v>
      </c>
      <c r="F16" s="88">
        <v>1541877</v>
      </c>
      <c r="G16" s="89">
        <f t="shared" si="0"/>
        <v>0.97834835025380706</v>
      </c>
      <c r="H16" s="69">
        <f t="shared" si="1"/>
        <v>34123</v>
      </c>
      <c r="I16" s="90"/>
    </row>
    <row r="17" spans="2:9" x14ac:dyDescent="0.3">
      <c r="B17" s="85" t="s">
        <v>69</v>
      </c>
      <c r="C17" s="65" t="s">
        <v>109</v>
      </c>
      <c r="D17" s="66" t="s">
        <v>75</v>
      </c>
      <c r="E17" s="88">
        <v>1246683</v>
      </c>
      <c r="F17" s="88">
        <v>1246682.3400000001</v>
      </c>
      <c r="G17" s="89">
        <f t="shared" si="0"/>
        <v>0.99999947059517147</v>
      </c>
      <c r="H17" s="69">
        <f t="shared" si="1"/>
        <v>0.65999999991618097</v>
      </c>
      <c r="I17" s="87"/>
    </row>
    <row r="18" spans="2:9" x14ac:dyDescent="0.3">
      <c r="B18" s="85" t="s">
        <v>92</v>
      </c>
      <c r="C18" s="65" t="s">
        <v>110</v>
      </c>
      <c r="D18" s="66" t="s">
        <v>111</v>
      </c>
      <c r="E18" s="88">
        <v>973000</v>
      </c>
      <c r="F18" s="88">
        <v>951931.7</v>
      </c>
      <c r="G18" s="89">
        <f t="shared" si="0"/>
        <v>0.97834707091469675</v>
      </c>
      <c r="H18" s="69">
        <f t="shared" si="1"/>
        <v>21068.300000000047</v>
      </c>
      <c r="I18" s="90"/>
    </row>
    <row r="19" spans="2:9" ht="39.6" x14ac:dyDescent="0.3">
      <c r="B19" s="85" t="s">
        <v>71</v>
      </c>
      <c r="C19" s="65" t="s">
        <v>112</v>
      </c>
      <c r="D19" s="66" t="s">
        <v>113</v>
      </c>
      <c r="E19" s="88">
        <v>859533</v>
      </c>
      <c r="F19" s="88">
        <v>0</v>
      </c>
      <c r="G19" s="89">
        <f t="shared" si="0"/>
        <v>0</v>
      </c>
      <c r="H19" s="69">
        <f t="shared" si="1"/>
        <v>859533</v>
      </c>
      <c r="I19" s="87" t="s">
        <v>114</v>
      </c>
    </row>
    <row r="20" spans="2:9" x14ac:dyDescent="0.3">
      <c r="B20" s="85" t="s">
        <v>92</v>
      </c>
      <c r="C20" s="65" t="s">
        <v>115</v>
      </c>
      <c r="D20" s="66" t="s">
        <v>116</v>
      </c>
      <c r="E20" s="88">
        <v>703000</v>
      </c>
      <c r="F20" s="88">
        <v>687766.47</v>
      </c>
      <c r="G20" s="89">
        <f t="shared" si="0"/>
        <v>0.97833068278805113</v>
      </c>
      <c r="H20" s="69">
        <f t="shared" si="1"/>
        <v>15233.530000000028</v>
      </c>
      <c r="I20" s="90"/>
    </row>
    <row r="21" spans="2:9" ht="26.4" x14ac:dyDescent="0.3">
      <c r="B21" s="59" t="s">
        <v>69</v>
      </c>
      <c r="C21" s="65" t="s">
        <v>117</v>
      </c>
      <c r="D21" s="66" t="s">
        <v>76</v>
      </c>
      <c r="E21" s="88">
        <v>465560</v>
      </c>
      <c r="F21" s="88">
        <v>449255.32</v>
      </c>
      <c r="G21" s="89">
        <f t="shared" si="0"/>
        <v>0.96497834865538279</v>
      </c>
      <c r="H21" s="69">
        <f t="shared" si="1"/>
        <v>16304.679999999993</v>
      </c>
      <c r="I21" s="90"/>
    </row>
    <row r="22" spans="2:9" ht="26.4" x14ac:dyDescent="0.3">
      <c r="B22" s="85" t="s">
        <v>69</v>
      </c>
      <c r="C22" s="65" t="s">
        <v>118</v>
      </c>
      <c r="D22" s="66" t="s">
        <v>78</v>
      </c>
      <c r="E22" s="88">
        <v>219946</v>
      </c>
      <c r="F22" s="88">
        <v>0</v>
      </c>
      <c r="G22" s="89">
        <f t="shared" si="0"/>
        <v>0</v>
      </c>
      <c r="H22" s="69">
        <f t="shared" si="1"/>
        <v>219946</v>
      </c>
      <c r="I22" s="87" t="s">
        <v>102</v>
      </c>
    </row>
    <row r="23" spans="2:9" ht="39.6" x14ac:dyDescent="0.3">
      <c r="B23" s="85" t="s">
        <v>71</v>
      </c>
      <c r="C23" s="65" t="s">
        <v>119</v>
      </c>
      <c r="D23" s="66" t="s">
        <v>120</v>
      </c>
      <c r="E23" s="88">
        <v>210463</v>
      </c>
      <c r="F23" s="88">
        <v>0</v>
      </c>
      <c r="G23" s="89">
        <f t="shared" si="0"/>
        <v>0</v>
      </c>
      <c r="H23" s="69">
        <f t="shared" si="1"/>
        <v>210463</v>
      </c>
      <c r="I23" s="87" t="s">
        <v>121</v>
      </c>
    </row>
    <row r="24" spans="2:9" ht="26.4" x14ac:dyDescent="0.3">
      <c r="B24" s="85" t="s">
        <v>69</v>
      </c>
      <c r="C24" s="65" t="s">
        <v>122</v>
      </c>
      <c r="D24" s="66" t="s">
        <v>79</v>
      </c>
      <c r="E24" s="88">
        <v>204184</v>
      </c>
      <c r="F24" s="88">
        <v>199105.07</v>
      </c>
      <c r="G24" s="89">
        <f t="shared" si="0"/>
        <v>0.97512571993887864</v>
      </c>
      <c r="H24" s="69">
        <f t="shared" si="1"/>
        <v>5078.929999999993</v>
      </c>
      <c r="I24" s="90"/>
    </row>
    <row r="25" spans="2:9" ht="26.4" x14ac:dyDescent="0.3">
      <c r="B25" s="85" t="s">
        <v>69</v>
      </c>
      <c r="C25" s="65" t="s">
        <v>123</v>
      </c>
      <c r="D25" s="66" t="s">
        <v>80</v>
      </c>
      <c r="E25" s="88">
        <v>79939</v>
      </c>
      <c r="F25" s="88">
        <v>78344.800000000003</v>
      </c>
      <c r="G25" s="89">
        <f t="shared" si="0"/>
        <v>0.9800572936864359</v>
      </c>
      <c r="H25" s="69">
        <f t="shared" si="1"/>
        <v>1594.1999999999971</v>
      </c>
      <c r="I25" s="87"/>
    </row>
    <row r="26" spans="2:9" ht="26.4" x14ac:dyDescent="0.3">
      <c r="B26" s="85" t="s">
        <v>69</v>
      </c>
      <c r="C26" s="65" t="s">
        <v>124</v>
      </c>
      <c r="D26" s="66" t="s">
        <v>77</v>
      </c>
      <c r="E26" s="88">
        <v>62703</v>
      </c>
      <c r="F26" s="88">
        <v>0</v>
      </c>
      <c r="G26" s="89">
        <f t="shared" si="0"/>
        <v>0</v>
      </c>
      <c r="H26" s="69">
        <f t="shared" si="1"/>
        <v>62703</v>
      </c>
      <c r="I26" s="87" t="s">
        <v>102</v>
      </c>
    </row>
    <row r="27" spans="2:9" ht="26.4" x14ac:dyDescent="0.3">
      <c r="B27" s="59" t="s">
        <v>81</v>
      </c>
      <c r="C27" s="65" t="s">
        <v>125</v>
      </c>
      <c r="D27" s="66" t="s">
        <v>82</v>
      </c>
      <c r="E27" s="88">
        <v>35415</v>
      </c>
      <c r="F27" s="88">
        <v>35414.75</v>
      </c>
      <c r="G27" s="89">
        <f t="shared" si="0"/>
        <v>0.99999294084427504</v>
      </c>
      <c r="H27" s="69">
        <f t="shared" si="1"/>
        <v>0.25</v>
      </c>
      <c r="I27" s="87"/>
    </row>
    <row r="28" spans="2:9" ht="26.4" x14ac:dyDescent="0.3">
      <c r="B28" s="85" t="s">
        <v>69</v>
      </c>
      <c r="C28" s="65" t="s">
        <v>126</v>
      </c>
      <c r="D28" s="66" t="s">
        <v>83</v>
      </c>
      <c r="E28" s="88">
        <v>20000</v>
      </c>
      <c r="F28" s="88">
        <v>18459.46</v>
      </c>
      <c r="G28" s="89">
        <f t="shared" si="0"/>
        <v>0.92297299999999993</v>
      </c>
      <c r="H28" s="69">
        <f t="shared" si="1"/>
        <v>1540.5400000000009</v>
      </c>
      <c r="I28" s="87"/>
    </row>
    <row r="29" spans="2:9" ht="26.4" x14ac:dyDescent="0.3">
      <c r="B29" s="85" t="s">
        <v>68</v>
      </c>
      <c r="C29" s="65" t="s">
        <v>127</v>
      </c>
      <c r="D29" s="66" t="s">
        <v>84</v>
      </c>
      <c r="E29" s="88">
        <v>10179</v>
      </c>
      <c r="F29" s="88">
        <v>10178.9</v>
      </c>
      <c r="G29" s="89">
        <f t="shared" si="0"/>
        <v>0.99999017585224481</v>
      </c>
      <c r="H29" s="69">
        <f t="shared" si="1"/>
        <v>0.1000000000003638</v>
      </c>
      <c r="I29" s="87"/>
    </row>
    <row r="30" spans="2:9" ht="26.4" x14ac:dyDescent="0.3">
      <c r="B30" s="85" t="s">
        <v>85</v>
      </c>
      <c r="C30" s="65" t="s">
        <v>128</v>
      </c>
      <c r="D30" s="66" t="s">
        <v>86</v>
      </c>
      <c r="E30" s="88">
        <v>7480</v>
      </c>
      <c r="F30" s="88">
        <v>6719.66</v>
      </c>
      <c r="G30" s="89">
        <f t="shared" si="0"/>
        <v>0.89835026737967916</v>
      </c>
      <c r="H30" s="69">
        <f t="shared" si="1"/>
        <v>760.34000000000015</v>
      </c>
      <c r="I30" s="87"/>
    </row>
    <row r="31" spans="2:9" ht="26.4" x14ac:dyDescent="0.3">
      <c r="B31" s="85" t="s">
        <v>85</v>
      </c>
      <c r="C31" s="65" t="s">
        <v>129</v>
      </c>
      <c r="D31" s="66" t="s">
        <v>87</v>
      </c>
      <c r="E31" s="88">
        <v>3725</v>
      </c>
      <c r="F31" s="88">
        <v>0</v>
      </c>
      <c r="G31" s="89">
        <f t="shared" si="0"/>
        <v>0</v>
      </c>
      <c r="H31" s="69">
        <f t="shared" si="1"/>
        <v>3725</v>
      </c>
      <c r="I31" s="87" t="s">
        <v>102</v>
      </c>
    </row>
    <row r="32" spans="2:9" ht="184.8" x14ac:dyDescent="0.3">
      <c r="B32" s="85" t="s">
        <v>68</v>
      </c>
      <c r="C32" s="65" t="s">
        <v>130</v>
      </c>
      <c r="D32" s="66" t="s">
        <v>131</v>
      </c>
      <c r="E32" s="88">
        <v>287</v>
      </c>
      <c r="F32" s="88">
        <v>0</v>
      </c>
      <c r="G32" s="89">
        <f t="shared" si="0"/>
        <v>0</v>
      </c>
      <c r="H32" s="69">
        <f t="shared" si="1"/>
        <v>287</v>
      </c>
      <c r="I32" s="87" t="s">
        <v>132</v>
      </c>
    </row>
    <row r="33" spans="2:9" ht="13.8" thickBot="1" x14ac:dyDescent="0.35">
      <c r="B33" s="91"/>
      <c r="C33" s="70"/>
      <c r="D33" s="71"/>
      <c r="E33" s="72"/>
      <c r="F33" s="72"/>
      <c r="G33" s="72"/>
      <c r="H33" s="73"/>
      <c r="I33" s="73"/>
    </row>
    <row r="34" spans="2:9" x14ac:dyDescent="0.3">
      <c r="B34" s="75"/>
      <c r="C34" s="76"/>
      <c r="D34" s="77" t="s">
        <v>88</v>
      </c>
      <c r="E34" s="78">
        <f>SUM(E8:E33)</f>
        <v>793226908</v>
      </c>
      <c r="F34" s="78">
        <f>SUM(F8:F33)</f>
        <v>467197455.19999999</v>
      </c>
      <c r="G34" s="80">
        <f>F34/E34</f>
        <v>0.58898336716535082</v>
      </c>
      <c r="H34" s="81">
        <f>SUM(H8:H33)</f>
        <v>326029452.80000001</v>
      </c>
      <c r="I34" s="81"/>
    </row>
    <row r="35" spans="2:9" x14ac:dyDescent="0.3">
      <c r="B35" s="82" t="s">
        <v>89</v>
      </c>
      <c r="C35" s="83"/>
      <c r="E35" s="84">
        <f>E34-'[7]Cuadros Informe 1'!$L$67</f>
        <v>0</v>
      </c>
    </row>
    <row r="36" spans="2:9" ht="47.4" customHeight="1" x14ac:dyDescent="0.3">
      <c r="B36" s="182" t="s">
        <v>133</v>
      </c>
      <c r="C36" s="182"/>
      <c r="D36" s="182"/>
      <c r="E36" s="182"/>
      <c r="F36" s="182"/>
      <c r="G36" s="182"/>
      <c r="H36" s="182"/>
      <c r="I36" s="182"/>
    </row>
    <row r="64" ht="46.2" customHeight="1" x14ac:dyDescent="0.3"/>
  </sheetData>
  <mergeCells count="6">
    <mergeCell ref="B36:I36"/>
    <mergeCell ref="B2:I2"/>
    <mergeCell ref="B3:I3"/>
    <mergeCell ref="B4:I4"/>
    <mergeCell ref="B5:I5"/>
    <mergeCell ref="B6:I6"/>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1EC8-19C2-4CDD-AEE8-0B850B19840C}">
  <dimension ref="B1:Y12"/>
  <sheetViews>
    <sheetView showGridLines="0" zoomScale="80" zoomScaleNormal="80" workbookViewId="0">
      <pane xSplit="1" ySplit="6" topLeftCell="L11" activePane="bottomRight" state="frozen"/>
      <selection pane="topRight" activeCell="B1" sqref="B1"/>
      <selection pane="bottomLeft" activeCell="A7" sqref="A7"/>
      <selection pane="bottomRight" activeCell="U17" sqref="U17"/>
    </sheetView>
  </sheetViews>
  <sheetFormatPr baseColWidth="10" defaultColWidth="11.44140625" defaultRowHeight="13.8" x14ac:dyDescent="0.3"/>
  <cols>
    <col min="1" max="1" width="2.88671875" style="95" customWidth="1"/>
    <col min="2" max="2" width="35.44140625" style="95" customWidth="1"/>
    <col min="3" max="3" width="44.6640625" style="95" customWidth="1"/>
    <col min="4" max="4" width="11.44140625" style="95" customWidth="1"/>
    <col min="5" max="5" width="29.5546875" style="95" customWidth="1"/>
    <col min="6" max="6" width="16.6640625" style="95" customWidth="1"/>
    <col min="7" max="7" width="17.6640625" style="95" customWidth="1"/>
    <col min="8" max="8" width="11.44140625" style="95" customWidth="1"/>
    <col min="9" max="9" width="29" style="95" customWidth="1"/>
    <col min="10" max="10" width="19" style="95" customWidth="1"/>
    <col min="11" max="11" width="16.44140625" style="95" customWidth="1"/>
    <col min="12" max="12" width="11.44140625" style="95"/>
    <col min="13" max="13" width="27.109375" style="95" customWidth="1"/>
    <col min="14" max="14" width="16.44140625" style="95" bestFit="1" customWidth="1"/>
    <col min="15" max="15" width="16.44140625" style="95" customWidth="1"/>
    <col min="16" max="16" width="11.44140625" style="95"/>
    <col min="17" max="17" width="27.109375" style="95" customWidth="1"/>
    <col min="18" max="18" width="16.44140625" style="95" bestFit="1" customWidth="1"/>
    <col min="19" max="19" width="16.44140625" style="95" customWidth="1"/>
    <col min="20" max="20" width="8.21875" style="95" bestFit="1" customWidth="1"/>
    <col min="21" max="21" width="24.77734375" style="95" customWidth="1"/>
    <col min="22" max="22" width="22.6640625" style="95" customWidth="1"/>
    <col min="23" max="23" width="8.21875" style="95" bestFit="1" customWidth="1"/>
    <col min="24" max="24" width="17.21875" style="95" customWidth="1"/>
    <col min="25" max="25" width="19.6640625" style="95" customWidth="1"/>
    <col min="26" max="16384" width="11.44140625" style="95"/>
  </cols>
  <sheetData>
    <row r="1" spans="2:25" x14ac:dyDescent="0.3">
      <c r="B1" s="185" t="s">
        <v>142</v>
      </c>
      <c r="C1" s="186"/>
      <c r="D1" s="186"/>
      <c r="E1" s="186"/>
      <c r="F1" s="186"/>
      <c r="G1" s="186"/>
      <c r="H1" s="186"/>
      <c r="I1" s="186"/>
    </row>
    <row r="2" spans="2:25" x14ac:dyDescent="0.3">
      <c r="B2" s="186"/>
      <c r="C2" s="186"/>
      <c r="D2" s="186"/>
      <c r="E2" s="186"/>
      <c r="F2" s="186"/>
      <c r="G2" s="186"/>
      <c r="H2" s="186"/>
      <c r="I2" s="186"/>
    </row>
    <row r="3" spans="2:25" x14ac:dyDescent="0.3">
      <c r="B3" s="186"/>
      <c r="C3" s="186"/>
      <c r="D3" s="186"/>
      <c r="E3" s="186"/>
      <c r="F3" s="186"/>
      <c r="G3" s="186"/>
      <c r="H3" s="186"/>
      <c r="I3" s="186"/>
    </row>
    <row r="4" spans="2:25" ht="5.25" customHeight="1" x14ac:dyDescent="0.3"/>
    <row r="5" spans="2:25" x14ac:dyDescent="0.3">
      <c r="B5" s="187" t="s">
        <v>143</v>
      </c>
      <c r="C5" s="187" t="s">
        <v>144</v>
      </c>
      <c r="D5" s="184">
        <v>2018</v>
      </c>
      <c r="E5" s="184"/>
      <c r="F5" s="184"/>
      <c r="G5" s="184"/>
      <c r="H5" s="183">
        <v>2019</v>
      </c>
      <c r="I5" s="183"/>
      <c r="J5" s="183"/>
      <c r="K5" s="183"/>
      <c r="L5" s="188">
        <v>2020</v>
      </c>
      <c r="M5" s="189"/>
      <c r="N5" s="189"/>
      <c r="O5" s="190"/>
      <c r="P5" s="183">
        <v>2021</v>
      </c>
      <c r="Q5" s="183"/>
      <c r="R5" s="183"/>
      <c r="S5" s="96"/>
      <c r="T5" s="184">
        <v>2022</v>
      </c>
      <c r="U5" s="184"/>
      <c r="V5" s="184"/>
      <c r="W5" s="183">
        <v>2023</v>
      </c>
      <c r="X5" s="183"/>
      <c r="Y5" s="183"/>
    </row>
    <row r="6" spans="2:25" x14ac:dyDescent="0.3">
      <c r="B6" s="187"/>
      <c r="C6" s="187"/>
      <c r="D6" s="96" t="s">
        <v>145</v>
      </c>
      <c r="E6" s="96" t="s">
        <v>146</v>
      </c>
      <c r="F6" s="96" t="s">
        <v>147</v>
      </c>
      <c r="G6" s="96" t="s">
        <v>148</v>
      </c>
      <c r="H6" s="97" t="s">
        <v>145</v>
      </c>
      <c r="I6" s="97" t="s">
        <v>146</v>
      </c>
      <c r="J6" s="97" t="s">
        <v>147</v>
      </c>
      <c r="K6" s="97" t="s">
        <v>148</v>
      </c>
      <c r="L6" s="96" t="s">
        <v>149</v>
      </c>
      <c r="M6" s="96" t="s">
        <v>146</v>
      </c>
      <c r="N6" s="96" t="s">
        <v>147</v>
      </c>
      <c r="O6" s="96" t="s">
        <v>148</v>
      </c>
      <c r="P6" s="97" t="s">
        <v>149</v>
      </c>
      <c r="Q6" s="97" t="s">
        <v>146</v>
      </c>
      <c r="R6" s="97" t="s">
        <v>147</v>
      </c>
      <c r="S6" s="97" t="s">
        <v>148</v>
      </c>
      <c r="T6" s="96" t="s">
        <v>149</v>
      </c>
      <c r="U6" s="96" t="s">
        <v>146</v>
      </c>
      <c r="V6" s="96" t="s">
        <v>150</v>
      </c>
      <c r="W6" s="97" t="s">
        <v>149</v>
      </c>
      <c r="X6" s="97" t="s">
        <v>146</v>
      </c>
      <c r="Y6" s="97" t="s">
        <v>150</v>
      </c>
    </row>
    <row r="7" spans="2:25" ht="192.75" customHeight="1" x14ac:dyDescent="0.3">
      <c r="B7" s="98" t="s">
        <v>151</v>
      </c>
      <c r="C7" s="99" t="s">
        <v>152</v>
      </c>
      <c r="D7" s="100" t="s">
        <v>153</v>
      </c>
      <c r="E7" s="101" t="s">
        <v>154</v>
      </c>
      <c r="F7" s="102">
        <v>126732900</v>
      </c>
      <c r="G7" s="102">
        <v>123500000</v>
      </c>
      <c r="H7" s="100" t="s">
        <v>153</v>
      </c>
      <c r="I7" s="101" t="s">
        <v>155</v>
      </c>
      <c r="J7" s="102">
        <v>0</v>
      </c>
      <c r="K7" s="103">
        <v>0</v>
      </c>
      <c r="L7" s="104" t="s">
        <v>153</v>
      </c>
      <c r="M7" s="105" t="s">
        <v>156</v>
      </c>
      <c r="N7" s="104">
        <v>64960000</v>
      </c>
      <c r="O7" s="104">
        <v>63555690</v>
      </c>
      <c r="P7" s="104" t="s">
        <v>153</v>
      </c>
      <c r="Q7" s="105" t="s">
        <v>157</v>
      </c>
      <c r="R7" s="104">
        <v>233203253</v>
      </c>
      <c r="S7" s="104">
        <v>198499196</v>
      </c>
      <c r="T7" s="106"/>
      <c r="U7" s="106"/>
      <c r="V7" s="106"/>
      <c r="W7" s="106"/>
      <c r="X7" s="106"/>
      <c r="Y7" s="106"/>
    </row>
    <row r="8" spans="2:25" ht="177.75" customHeight="1" x14ac:dyDescent="0.3">
      <c r="B8" s="98" t="s">
        <v>158</v>
      </c>
      <c r="C8" s="99" t="s">
        <v>159</v>
      </c>
      <c r="D8" s="100" t="s">
        <v>160</v>
      </c>
      <c r="E8" s="107" t="s">
        <v>161</v>
      </c>
      <c r="F8" s="108">
        <v>151080600</v>
      </c>
      <c r="G8" s="108">
        <v>0</v>
      </c>
      <c r="H8" s="100" t="s">
        <v>153</v>
      </c>
      <c r="I8" s="101" t="s">
        <v>162</v>
      </c>
      <c r="J8" s="102">
        <v>134247390</v>
      </c>
      <c r="K8" s="102">
        <v>125662364</v>
      </c>
      <c r="L8" s="104"/>
      <c r="M8" s="104"/>
      <c r="N8" s="104"/>
      <c r="O8" s="104"/>
      <c r="P8" s="104"/>
      <c r="Q8" s="104"/>
      <c r="R8" s="104"/>
      <c r="S8" s="104"/>
      <c r="T8" s="106"/>
      <c r="U8" s="106"/>
      <c r="V8" s="106"/>
      <c r="W8" s="106"/>
      <c r="X8" s="106"/>
      <c r="Y8" s="106"/>
    </row>
    <row r="9" spans="2:25" ht="151.80000000000001" x14ac:dyDescent="0.3">
      <c r="B9" s="109" t="s">
        <v>163</v>
      </c>
      <c r="C9" s="109" t="s">
        <v>164</v>
      </c>
      <c r="D9" s="100"/>
      <c r="E9" s="100"/>
      <c r="F9" s="100"/>
      <c r="G9" s="100"/>
      <c r="H9" s="100" t="s">
        <v>153</v>
      </c>
      <c r="I9" s="101" t="s">
        <v>162</v>
      </c>
      <c r="J9" s="102">
        <v>109252500</v>
      </c>
      <c r="K9" s="102">
        <v>94785896</v>
      </c>
      <c r="L9" s="104"/>
      <c r="M9" s="104"/>
      <c r="N9" s="104"/>
      <c r="O9" s="104"/>
      <c r="P9" s="104"/>
      <c r="Q9" s="104"/>
      <c r="R9" s="104"/>
      <c r="S9" s="104"/>
      <c r="T9" s="106"/>
      <c r="U9" s="106"/>
      <c r="V9" s="106"/>
      <c r="W9" s="106"/>
      <c r="X9" s="106"/>
      <c r="Y9" s="106"/>
    </row>
    <row r="10" spans="2:25" ht="358.8" customHeight="1" x14ac:dyDescent="0.3">
      <c r="B10" s="110" t="s">
        <v>165</v>
      </c>
      <c r="C10" s="107" t="s">
        <v>166</v>
      </c>
      <c r="D10" s="106"/>
      <c r="E10" s="106"/>
      <c r="F10" s="106"/>
      <c r="G10" s="106"/>
      <c r="H10" s="106"/>
      <c r="I10" s="106"/>
      <c r="J10" s="106"/>
      <c r="K10" s="106"/>
      <c r="L10" s="104" t="s">
        <v>153</v>
      </c>
      <c r="M10" s="111" t="s">
        <v>167</v>
      </c>
      <c r="N10" s="104">
        <v>282292080</v>
      </c>
      <c r="O10" s="104">
        <v>271346400</v>
      </c>
      <c r="P10" s="104" t="s">
        <v>153</v>
      </c>
      <c r="Q10" s="105" t="s">
        <v>168</v>
      </c>
      <c r="R10" s="104">
        <v>265082870</v>
      </c>
      <c r="S10" s="104">
        <v>260333236</v>
      </c>
      <c r="T10" s="106"/>
      <c r="U10" s="106"/>
      <c r="V10" s="106"/>
      <c r="W10" s="106"/>
      <c r="X10" s="106"/>
      <c r="Y10" s="106"/>
    </row>
    <row r="11" spans="2:25" ht="312" customHeight="1" x14ac:dyDescent="0.3">
      <c r="B11" s="98" t="s">
        <v>169</v>
      </c>
      <c r="C11" s="107" t="s">
        <v>170</v>
      </c>
      <c r="D11" s="106"/>
      <c r="E11" s="106"/>
      <c r="F11" s="106"/>
      <c r="G11" s="106"/>
      <c r="H11" s="106"/>
      <c r="I11" s="106"/>
      <c r="J11" s="106"/>
      <c r="K11" s="106"/>
      <c r="L11" s="104" t="s">
        <v>153</v>
      </c>
      <c r="M11" s="105" t="s">
        <v>171</v>
      </c>
      <c r="N11" s="104">
        <v>0</v>
      </c>
      <c r="O11" s="104"/>
      <c r="P11" s="104" t="s">
        <v>153</v>
      </c>
      <c r="Q11" s="105" t="s">
        <v>172</v>
      </c>
      <c r="R11" s="104">
        <v>0</v>
      </c>
      <c r="S11" s="104">
        <v>0</v>
      </c>
      <c r="T11" s="112" t="s">
        <v>173</v>
      </c>
      <c r="U11" s="107" t="s">
        <v>174</v>
      </c>
      <c r="V11" s="104">
        <v>0</v>
      </c>
      <c r="W11" s="112" t="s">
        <v>153</v>
      </c>
      <c r="X11" s="107" t="s">
        <v>175</v>
      </c>
      <c r="Y11" s="113">
        <v>968465565</v>
      </c>
    </row>
    <row r="12" spans="2:25" x14ac:dyDescent="0.3">
      <c r="Y12" s="95" t="s">
        <v>176</v>
      </c>
    </row>
  </sheetData>
  <mergeCells count="9">
    <mergeCell ref="P5:R5"/>
    <mergeCell ref="T5:V5"/>
    <mergeCell ref="W5:Y5"/>
    <mergeCell ref="B1:I3"/>
    <mergeCell ref="B5:B6"/>
    <mergeCell ref="C5:C6"/>
    <mergeCell ref="D5:G5"/>
    <mergeCell ref="H5:K5"/>
    <mergeCell ref="L5:O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8135-BE93-49A3-A347-921B5BA9CC52}">
  <dimension ref="B2:L23"/>
  <sheetViews>
    <sheetView workbookViewId="0">
      <selection activeCell="H18" sqref="H18"/>
    </sheetView>
  </sheetViews>
  <sheetFormatPr baseColWidth="10" defaultRowHeight="13.2" x14ac:dyDescent="0.25"/>
  <cols>
    <col min="1" max="1" width="3.21875" style="132" customWidth="1"/>
    <col min="2" max="2" width="2" style="132" bestFit="1" customWidth="1"/>
    <col min="3" max="3" width="30.44140625" style="132" bestFit="1" customWidth="1"/>
    <col min="4" max="4" width="13.88671875" style="132" bestFit="1" customWidth="1"/>
    <col min="5" max="5" width="24.77734375" style="132" customWidth="1"/>
    <col min="6" max="6" width="13.21875" style="132" bestFit="1" customWidth="1"/>
    <col min="7" max="7" width="25.44140625" style="132" customWidth="1"/>
    <col min="8" max="8" width="14.21875" style="132" bestFit="1" customWidth="1"/>
    <col min="9" max="9" width="26.88671875" style="132" customWidth="1"/>
    <col min="10" max="10" width="14.88671875" style="132" bestFit="1" customWidth="1"/>
    <col min="11" max="11" width="24.6640625" style="132" customWidth="1"/>
    <col min="12" max="12" width="5.109375" style="132" bestFit="1" customWidth="1"/>
    <col min="13" max="16384" width="11.5546875" style="132"/>
  </cols>
  <sheetData>
    <row r="2" spans="2:12" x14ac:dyDescent="0.25">
      <c r="D2" s="139">
        <v>2017</v>
      </c>
      <c r="E2" s="139" t="s">
        <v>464</v>
      </c>
      <c r="F2" s="139">
        <v>2018</v>
      </c>
      <c r="G2" s="139" t="s">
        <v>464</v>
      </c>
      <c r="H2" s="139">
        <v>2019</v>
      </c>
      <c r="I2" s="139" t="s">
        <v>464</v>
      </c>
      <c r="J2" s="139">
        <v>2020</v>
      </c>
      <c r="K2" s="139" t="s">
        <v>464</v>
      </c>
      <c r="L2" s="139">
        <v>2021</v>
      </c>
    </row>
    <row r="3" spans="2:12" x14ac:dyDescent="0.25">
      <c r="B3" s="132">
        <v>0</v>
      </c>
      <c r="C3" s="132" t="s">
        <v>456</v>
      </c>
      <c r="D3" s="133"/>
      <c r="E3" s="191" t="s">
        <v>463</v>
      </c>
      <c r="F3" s="133"/>
      <c r="G3" s="191" t="s">
        <v>465</v>
      </c>
      <c r="H3" s="133"/>
      <c r="I3" s="191" t="s">
        <v>466</v>
      </c>
      <c r="J3" s="133"/>
      <c r="K3" s="191" t="s">
        <v>467</v>
      </c>
      <c r="L3" s="133"/>
    </row>
    <row r="4" spans="2:12" x14ac:dyDescent="0.25">
      <c r="B4" s="132">
        <v>1</v>
      </c>
      <c r="C4" s="132" t="s">
        <v>457</v>
      </c>
      <c r="D4" s="134">
        <v>-85512324.590000004</v>
      </c>
      <c r="E4" s="191"/>
      <c r="F4" s="134">
        <v>13954270</v>
      </c>
      <c r="G4" s="191"/>
      <c r="H4" s="134">
        <v>270054394</v>
      </c>
      <c r="I4" s="191"/>
      <c r="J4" s="134"/>
      <c r="K4" s="191"/>
      <c r="L4" s="134"/>
    </row>
    <row r="5" spans="2:12" x14ac:dyDescent="0.25">
      <c r="B5" s="132">
        <v>2</v>
      </c>
      <c r="C5" s="132" t="s">
        <v>458</v>
      </c>
      <c r="D5" s="134">
        <v>-1774028</v>
      </c>
      <c r="E5" s="191"/>
      <c r="F5" s="134"/>
      <c r="G5" s="191"/>
      <c r="H5" s="134"/>
      <c r="I5" s="191"/>
      <c r="J5" s="134"/>
      <c r="K5" s="191"/>
      <c r="L5" s="134"/>
    </row>
    <row r="6" spans="2:12" x14ac:dyDescent="0.25">
      <c r="B6" s="132">
        <v>5</v>
      </c>
      <c r="C6" s="132" t="s">
        <v>459</v>
      </c>
      <c r="D6" s="134"/>
      <c r="E6" s="191"/>
      <c r="F6" s="134">
        <v>9843765</v>
      </c>
      <c r="G6" s="191"/>
      <c r="H6" s="134"/>
      <c r="I6" s="191"/>
      <c r="J6" s="134">
        <v>-141247033</v>
      </c>
      <c r="K6" s="191"/>
      <c r="L6" s="134"/>
    </row>
    <row r="7" spans="2:12" x14ac:dyDescent="0.25">
      <c r="B7" s="132">
        <v>6</v>
      </c>
      <c r="C7" s="132" t="s">
        <v>460</v>
      </c>
      <c r="D7" s="134"/>
      <c r="E7" s="191"/>
      <c r="F7" s="134"/>
      <c r="G7" s="191"/>
      <c r="H7" s="134"/>
      <c r="I7" s="191"/>
      <c r="J7" s="134"/>
      <c r="K7" s="191"/>
      <c r="L7" s="134"/>
    </row>
    <row r="8" spans="2:12" x14ac:dyDescent="0.25">
      <c r="B8" s="132">
        <v>7</v>
      </c>
      <c r="C8" s="132" t="s">
        <v>461</v>
      </c>
      <c r="D8" s="135"/>
      <c r="E8" s="192"/>
      <c r="F8" s="135"/>
      <c r="G8" s="192"/>
      <c r="H8" s="135"/>
      <c r="I8" s="192"/>
      <c r="J8" s="135"/>
      <c r="K8" s="192"/>
      <c r="L8" s="135"/>
    </row>
    <row r="9" spans="2:12" x14ac:dyDescent="0.25">
      <c r="C9" s="136" t="s">
        <v>462</v>
      </c>
      <c r="D9" s="137">
        <f>SUM(D4:D8)</f>
        <v>-87286352.590000004</v>
      </c>
      <c r="E9" s="137"/>
      <c r="F9" s="137">
        <f t="shared" ref="F9:L9" si="0">SUM(F4:F8)</f>
        <v>23798035</v>
      </c>
      <c r="G9" s="137"/>
      <c r="H9" s="137">
        <f t="shared" si="0"/>
        <v>270054394</v>
      </c>
      <c r="I9" s="137"/>
      <c r="J9" s="137">
        <f t="shared" si="0"/>
        <v>-141247033</v>
      </c>
      <c r="K9" s="137"/>
      <c r="L9" s="137">
        <f t="shared" si="0"/>
        <v>0</v>
      </c>
    </row>
    <row r="10" spans="2:12" x14ac:dyDescent="0.25">
      <c r="D10" s="138"/>
      <c r="E10" s="138"/>
      <c r="F10" s="138"/>
      <c r="G10" s="138"/>
      <c r="H10" s="138"/>
      <c r="I10" s="138"/>
      <c r="J10" s="138"/>
      <c r="K10" s="138"/>
      <c r="L10" s="138"/>
    </row>
    <row r="11" spans="2:12" x14ac:dyDescent="0.25">
      <c r="D11" s="138"/>
      <c r="E11" s="138"/>
      <c r="F11" s="138"/>
      <c r="G11" s="138"/>
      <c r="H11" s="138"/>
      <c r="I11" s="138"/>
      <c r="J11" s="138"/>
      <c r="K11" s="138"/>
      <c r="L11" s="138"/>
    </row>
    <row r="12" spans="2:12" x14ac:dyDescent="0.25">
      <c r="D12" s="138"/>
      <c r="E12" s="138"/>
      <c r="F12" s="138"/>
      <c r="G12" s="138"/>
      <c r="H12" s="138"/>
      <c r="I12" s="138"/>
      <c r="J12" s="138"/>
      <c r="K12" s="138"/>
      <c r="L12" s="138"/>
    </row>
    <row r="13" spans="2:12" x14ac:dyDescent="0.25">
      <c r="D13" s="138"/>
      <c r="E13" s="138"/>
      <c r="F13" s="138"/>
      <c r="G13" s="138"/>
      <c r="H13" s="138"/>
      <c r="I13" s="138"/>
      <c r="J13" s="138"/>
      <c r="K13" s="138"/>
      <c r="L13" s="138"/>
    </row>
    <row r="14" spans="2:12" x14ac:dyDescent="0.25">
      <c r="D14" s="138"/>
      <c r="E14" s="138"/>
      <c r="F14" s="138"/>
      <c r="G14" s="138"/>
      <c r="H14" s="138"/>
      <c r="I14" s="138"/>
      <c r="J14" s="138"/>
      <c r="K14" s="138"/>
      <c r="L14" s="138"/>
    </row>
    <row r="15" spans="2:12" x14ac:dyDescent="0.25">
      <c r="D15" s="138"/>
      <c r="E15" s="138"/>
      <c r="F15" s="138"/>
      <c r="G15" s="138"/>
      <c r="H15" s="138"/>
      <c r="I15" s="138"/>
      <c r="J15" s="138"/>
      <c r="K15" s="138"/>
      <c r="L15" s="138"/>
    </row>
    <row r="16" spans="2:12" x14ac:dyDescent="0.25">
      <c r="D16" s="138"/>
      <c r="E16" s="138"/>
      <c r="F16" s="138"/>
      <c r="G16" s="138"/>
      <c r="H16" s="138"/>
      <c r="I16" s="138"/>
      <c r="J16" s="138"/>
      <c r="K16" s="138"/>
      <c r="L16" s="138"/>
    </row>
    <row r="17" spans="4:12" x14ac:dyDescent="0.25">
      <c r="D17" s="138"/>
      <c r="E17" s="138"/>
      <c r="F17" s="138"/>
      <c r="G17" s="138"/>
      <c r="H17" s="138"/>
      <c r="I17" s="138"/>
      <c r="J17" s="138"/>
      <c r="K17" s="138"/>
      <c r="L17" s="138"/>
    </row>
    <row r="18" spans="4:12" x14ac:dyDescent="0.25">
      <c r="D18" s="138"/>
      <c r="E18" s="138"/>
      <c r="F18" s="138"/>
      <c r="G18" s="138"/>
      <c r="H18" s="138"/>
      <c r="I18" s="138"/>
      <c r="J18" s="138"/>
      <c r="K18" s="138"/>
      <c r="L18" s="138"/>
    </row>
    <row r="19" spans="4:12" x14ac:dyDescent="0.25">
      <c r="D19" s="138"/>
      <c r="E19" s="138"/>
      <c r="F19" s="138"/>
      <c r="G19" s="138"/>
      <c r="H19" s="138"/>
      <c r="I19" s="138"/>
      <c r="J19" s="138"/>
      <c r="K19" s="138"/>
      <c r="L19" s="138"/>
    </row>
    <row r="20" spans="4:12" x14ac:dyDescent="0.25">
      <c r="D20" s="138"/>
      <c r="E20" s="138"/>
      <c r="F20" s="138"/>
      <c r="G20" s="138"/>
      <c r="H20" s="138"/>
      <c r="I20" s="138"/>
      <c r="J20" s="138"/>
      <c r="K20" s="138"/>
      <c r="L20" s="138"/>
    </row>
    <row r="21" spans="4:12" x14ac:dyDescent="0.25">
      <c r="D21" s="138"/>
      <c r="E21" s="138"/>
      <c r="F21" s="138"/>
      <c r="G21" s="138"/>
      <c r="H21" s="138"/>
      <c r="I21" s="138"/>
      <c r="J21" s="138"/>
      <c r="K21" s="138"/>
      <c r="L21" s="138"/>
    </row>
    <row r="22" spans="4:12" x14ac:dyDescent="0.25">
      <c r="D22" s="138"/>
      <c r="E22" s="138"/>
      <c r="F22" s="138"/>
      <c r="G22" s="138"/>
      <c r="H22" s="138"/>
      <c r="I22" s="138"/>
      <c r="J22" s="138"/>
      <c r="K22" s="138"/>
      <c r="L22" s="138"/>
    </row>
    <row r="23" spans="4:12" x14ac:dyDescent="0.25">
      <c r="D23" s="138"/>
      <c r="E23" s="138"/>
      <c r="F23" s="138"/>
      <c r="G23" s="138"/>
      <c r="H23" s="138"/>
      <c r="I23" s="138"/>
      <c r="J23" s="138"/>
      <c r="K23" s="138"/>
      <c r="L23" s="138"/>
    </row>
  </sheetData>
  <mergeCells count="4">
    <mergeCell ref="E3:E8"/>
    <mergeCell ref="G3:G8"/>
    <mergeCell ref="I3:I8"/>
    <mergeCell ref="K3:K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06BD-B6DE-4B17-966E-16219BD87B82}">
  <sheetPr codeName="Hoja1"/>
  <dimension ref="A2:H120"/>
  <sheetViews>
    <sheetView showGridLines="0" topLeftCell="A65" workbookViewId="0">
      <selection activeCell="D85" sqref="D85"/>
    </sheetView>
  </sheetViews>
  <sheetFormatPr baseColWidth="10" defaultRowHeight="9.6" x14ac:dyDescent="0.2"/>
  <cols>
    <col min="1" max="1" width="13.109375" style="114" bestFit="1" customWidth="1"/>
    <col min="2" max="2" width="46.21875" style="114" bestFit="1" customWidth="1"/>
    <col min="3" max="3" width="14.6640625" style="114" bestFit="1" customWidth="1"/>
    <col min="4" max="4" width="17.5546875" style="114" bestFit="1" customWidth="1"/>
    <col min="5" max="5" width="12.6640625" style="114" bestFit="1" customWidth="1"/>
    <col min="6" max="6" width="14.88671875" style="114" bestFit="1" customWidth="1"/>
    <col min="7" max="7" width="14.109375" style="114" bestFit="1" customWidth="1"/>
    <col min="8" max="8" width="7.88671875" style="114" bestFit="1" customWidth="1"/>
    <col min="9" max="16384" width="11.5546875" style="114"/>
  </cols>
  <sheetData>
    <row r="2" spans="1:8" x14ac:dyDescent="0.2">
      <c r="A2" s="193" t="s">
        <v>57</v>
      </c>
      <c r="B2" s="193"/>
      <c r="C2" s="193"/>
      <c r="D2" s="193"/>
    </row>
    <row r="3" spans="1:8" x14ac:dyDescent="0.2">
      <c r="A3" s="193" t="s">
        <v>394</v>
      </c>
      <c r="B3" s="193"/>
      <c r="C3" s="193"/>
      <c r="D3" s="193"/>
    </row>
    <row r="4" spans="1:8" x14ac:dyDescent="0.2">
      <c r="A4" s="193" t="s">
        <v>393</v>
      </c>
      <c r="B4" s="193"/>
      <c r="C4" s="193"/>
      <c r="D4" s="193"/>
    </row>
    <row r="5" spans="1:8" ht="9.6" customHeight="1" x14ac:dyDescent="0.2">
      <c r="A5" s="194" t="s">
        <v>392</v>
      </c>
      <c r="B5" s="194"/>
      <c r="C5" s="194"/>
      <c r="D5" s="194"/>
    </row>
    <row r="6" spans="1:8" x14ac:dyDescent="0.2">
      <c r="A6" s="193" t="s">
        <v>391</v>
      </c>
      <c r="B6" s="193"/>
      <c r="C6" s="193"/>
      <c r="D6" s="193"/>
    </row>
    <row r="7" spans="1:8" ht="9.6" customHeight="1" x14ac:dyDescent="0.2">
      <c r="A7" s="194" t="s">
        <v>390</v>
      </c>
      <c r="B7" s="194"/>
      <c r="C7" s="194"/>
      <c r="D7" s="194"/>
    </row>
    <row r="8" spans="1:8" ht="9.6" customHeight="1" x14ac:dyDescent="0.2">
      <c r="A8" s="194" t="s">
        <v>389</v>
      </c>
      <c r="B8" s="194"/>
      <c r="C8" s="194"/>
      <c r="D8" s="194"/>
    </row>
    <row r="9" spans="1:8" ht="9.6" customHeight="1" x14ac:dyDescent="0.2">
      <c r="A9" s="194" t="s">
        <v>388</v>
      </c>
      <c r="B9" s="194"/>
      <c r="C9" s="194"/>
      <c r="D9" s="194"/>
    </row>
    <row r="10" spans="1:8" ht="9.6" customHeight="1" x14ac:dyDescent="0.2">
      <c r="A10" s="194" t="s">
        <v>387</v>
      </c>
      <c r="B10" s="194"/>
      <c r="C10" s="194"/>
      <c r="D10" s="194"/>
    </row>
    <row r="11" spans="1:8" ht="9.6" customHeight="1" x14ac:dyDescent="0.2">
      <c r="A11" s="194" t="s">
        <v>386</v>
      </c>
      <c r="B11" s="194"/>
      <c r="C11" s="194"/>
      <c r="D11" s="194"/>
    </row>
    <row r="12" spans="1:8" ht="9.6" customHeight="1" x14ac:dyDescent="0.2">
      <c r="A12" s="194" t="s">
        <v>385</v>
      </c>
      <c r="B12" s="194"/>
      <c r="C12" s="194"/>
      <c r="D12" s="194"/>
    </row>
    <row r="13" spans="1:8" x14ac:dyDescent="0.2">
      <c r="A13" s="116"/>
    </row>
    <row r="14" spans="1:8" x14ac:dyDescent="0.2">
      <c r="A14" s="197"/>
      <c r="B14" s="197"/>
      <c r="C14" s="197"/>
    </row>
    <row r="15" spans="1:8" x14ac:dyDescent="0.2">
      <c r="A15" s="195"/>
      <c r="B15" s="195"/>
      <c r="C15" s="195"/>
      <c r="D15" s="195"/>
    </row>
    <row r="16" spans="1:8" x14ac:dyDescent="0.2">
      <c r="A16" s="129" t="s">
        <v>384</v>
      </c>
      <c r="B16" s="129" t="s">
        <v>383</v>
      </c>
      <c r="C16" s="128" t="s">
        <v>382</v>
      </c>
      <c r="D16" s="128" t="s">
        <v>381</v>
      </c>
      <c r="E16" s="128" t="s">
        <v>380</v>
      </c>
      <c r="F16" s="128" t="s">
        <v>379</v>
      </c>
      <c r="G16" s="128" t="s">
        <v>378</v>
      </c>
      <c r="H16" s="115" t="s">
        <v>377</v>
      </c>
    </row>
    <row r="17" spans="1:8" x14ac:dyDescent="0.2">
      <c r="A17" s="127" t="s">
        <v>376</v>
      </c>
      <c r="B17" s="127" t="s">
        <v>33</v>
      </c>
      <c r="C17" s="125">
        <v>969365434</v>
      </c>
      <c r="D17" s="126">
        <v>0</v>
      </c>
      <c r="E17" s="125">
        <v>-12483074.369999999</v>
      </c>
      <c r="F17" s="125">
        <v>956882359.63</v>
      </c>
      <c r="G17" s="125">
        <v>789309675.55999994</v>
      </c>
      <c r="H17" s="124">
        <v>0.82489999999999997</v>
      </c>
    </row>
    <row r="18" spans="1:8" x14ac:dyDescent="0.2">
      <c r="A18" s="123" t="s">
        <v>375</v>
      </c>
      <c r="B18" s="123" t="s">
        <v>374</v>
      </c>
      <c r="C18" s="121">
        <v>628768943</v>
      </c>
      <c r="D18" s="122">
        <v>0</v>
      </c>
      <c r="E18" s="121">
        <v>-7733747</v>
      </c>
      <c r="F18" s="121">
        <v>621035196</v>
      </c>
      <c r="G18" s="121">
        <v>511852666.83999997</v>
      </c>
      <c r="H18" s="120">
        <v>0.82420000000000004</v>
      </c>
    </row>
    <row r="19" spans="1:8" x14ac:dyDescent="0.2">
      <c r="A19" s="127" t="s">
        <v>373</v>
      </c>
      <c r="B19" s="127" t="s">
        <v>372</v>
      </c>
      <c r="C19" s="125">
        <v>577017310</v>
      </c>
      <c r="D19" s="126">
        <v>0</v>
      </c>
      <c r="E19" s="125">
        <v>389252</v>
      </c>
      <c r="F19" s="125">
        <v>577406562</v>
      </c>
      <c r="G19" s="125">
        <v>503302460.69999999</v>
      </c>
      <c r="H19" s="124">
        <v>0.87170000000000003</v>
      </c>
    </row>
    <row r="20" spans="1:8" x14ac:dyDescent="0.2">
      <c r="A20" s="123" t="s">
        <v>371</v>
      </c>
      <c r="B20" s="123" t="s">
        <v>370</v>
      </c>
      <c r="C20" s="121">
        <v>13072348</v>
      </c>
      <c r="D20" s="122">
        <v>0</v>
      </c>
      <c r="E20" s="122">
        <v>0</v>
      </c>
      <c r="F20" s="121">
        <v>13072348</v>
      </c>
      <c r="G20" s="121">
        <v>8550206.1400000006</v>
      </c>
      <c r="H20" s="120">
        <v>0.65410000000000001</v>
      </c>
    </row>
    <row r="21" spans="1:8" x14ac:dyDescent="0.2">
      <c r="A21" s="127" t="s">
        <v>369</v>
      </c>
      <c r="B21" s="127" t="s">
        <v>368</v>
      </c>
      <c r="C21" s="125">
        <v>38679285</v>
      </c>
      <c r="D21" s="126">
        <v>0</v>
      </c>
      <c r="E21" s="125">
        <v>-8122999</v>
      </c>
      <c r="F21" s="125">
        <v>30556286</v>
      </c>
      <c r="G21" s="126">
        <v>0</v>
      </c>
      <c r="H21" s="126" t="s">
        <v>192</v>
      </c>
    </row>
    <row r="22" spans="1:8" x14ac:dyDescent="0.2">
      <c r="A22" s="123" t="s">
        <v>367</v>
      </c>
      <c r="B22" s="123" t="s">
        <v>366</v>
      </c>
      <c r="C22" s="121">
        <v>6134519</v>
      </c>
      <c r="D22" s="122">
        <v>0</v>
      </c>
      <c r="E22" s="121">
        <v>523339</v>
      </c>
      <c r="F22" s="121">
        <v>6657858</v>
      </c>
      <c r="G22" s="121">
        <v>3767154</v>
      </c>
      <c r="H22" s="120">
        <v>0.56579999999999997</v>
      </c>
    </row>
    <row r="23" spans="1:8" x14ac:dyDescent="0.2">
      <c r="A23" s="127" t="s">
        <v>365</v>
      </c>
      <c r="B23" s="127" t="s">
        <v>364</v>
      </c>
      <c r="C23" s="125">
        <v>1075607</v>
      </c>
      <c r="D23" s="126">
        <v>0</v>
      </c>
      <c r="E23" s="125">
        <v>222251</v>
      </c>
      <c r="F23" s="125">
        <v>1297858</v>
      </c>
      <c r="G23" s="125">
        <v>516699</v>
      </c>
      <c r="H23" s="124">
        <v>0.39810000000000001</v>
      </c>
    </row>
    <row r="24" spans="1:8" x14ac:dyDescent="0.2">
      <c r="A24" s="123" t="s">
        <v>363</v>
      </c>
      <c r="B24" s="123" t="s">
        <v>362</v>
      </c>
      <c r="C24" s="121">
        <v>1392279</v>
      </c>
      <c r="D24" s="122">
        <v>0</v>
      </c>
      <c r="E24" s="122">
        <v>0</v>
      </c>
      <c r="F24" s="121">
        <v>1392279</v>
      </c>
      <c r="G24" s="121">
        <v>465455</v>
      </c>
      <c r="H24" s="120">
        <v>0.33429999999999999</v>
      </c>
    </row>
    <row r="25" spans="1:8" x14ac:dyDescent="0.2">
      <c r="A25" s="127" t="s">
        <v>361</v>
      </c>
      <c r="B25" s="127" t="s">
        <v>360</v>
      </c>
      <c r="C25" s="125">
        <v>948263</v>
      </c>
      <c r="D25" s="126">
        <v>0</v>
      </c>
      <c r="E25" s="126">
        <v>0</v>
      </c>
      <c r="F25" s="125">
        <v>948263</v>
      </c>
      <c r="G25" s="126">
        <v>0</v>
      </c>
      <c r="H25" s="126" t="s">
        <v>192</v>
      </c>
    </row>
    <row r="26" spans="1:8" x14ac:dyDescent="0.2">
      <c r="A26" s="123" t="s">
        <v>359</v>
      </c>
      <c r="B26" s="123" t="s">
        <v>358</v>
      </c>
      <c r="C26" s="121">
        <v>2718370</v>
      </c>
      <c r="D26" s="122">
        <v>0</v>
      </c>
      <c r="E26" s="121">
        <v>301088</v>
      </c>
      <c r="F26" s="121">
        <v>3019458</v>
      </c>
      <c r="G26" s="121">
        <v>2785000</v>
      </c>
      <c r="H26" s="120">
        <v>0.9224</v>
      </c>
    </row>
    <row r="27" spans="1:8" x14ac:dyDescent="0.2">
      <c r="A27" s="127" t="s">
        <v>357</v>
      </c>
      <c r="B27" s="127" t="s">
        <v>356</v>
      </c>
      <c r="C27" s="125">
        <v>115577678</v>
      </c>
      <c r="D27" s="126">
        <v>0</v>
      </c>
      <c r="E27" s="125">
        <v>-5474345.3700000001</v>
      </c>
      <c r="F27" s="125">
        <v>110103332.63</v>
      </c>
      <c r="G27" s="125">
        <v>96330891.230000004</v>
      </c>
      <c r="H27" s="124">
        <v>0.87490000000000001</v>
      </c>
    </row>
    <row r="28" spans="1:8" x14ac:dyDescent="0.2">
      <c r="A28" s="123" t="s">
        <v>355</v>
      </c>
      <c r="B28" s="123" t="s">
        <v>354</v>
      </c>
      <c r="C28" s="121">
        <v>6974536</v>
      </c>
      <c r="D28" s="122">
        <v>0</v>
      </c>
      <c r="E28" s="122">
        <v>0</v>
      </c>
      <c r="F28" s="121">
        <v>6974536</v>
      </c>
      <c r="G28" s="121">
        <v>3558263</v>
      </c>
      <c r="H28" s="120">
        <v>0.51019999999999999</v>
      </c>
    </row>
    <row r="29" spans="1:8" x14ac:dyDescent="0.2">
      <c r="A29" s="127" t="s">
        <v>353</v>
      </c>
      <c r="B29" s="127" t="s">
        <v>352</v>
      </c>
      <c r="C29" s="125">
        <v>1294555</v>
      </c>
      <c r="D29" s="126">
        <v>0</v>
      </c>
      <c r="E29" s="126">
        <v>0</v>
      </c>
      <c r="F29" s="125">
        <v>1294555</v>
      </c>
      <c r="G29" s="125">
        <v>579642</v>
      </c>
      <c r="H29" s="124">
        <v>0.44779999999999998</v>
      </c>
    </row>
    <row r="30" spans="1:8" x14ac:dyDescent="0.2">
      <c r="A30" s="123" t="s">
        <v>351</v>
      </c>
      <c r="B30" s="123" t="s">
        <v>350</v>
      </c>
      <c r="C30" s="121">
        <v>49121549</v>
      </c>
      <c r="D30" s="122">
        <v>0</v>
      </c>
      <c r="E30" s="121">
        <v>2672080</v>
      </c>
      <c r="F30" s="121">
        <v>51793629</v>
      </c>
      <c r="G30" s="121">
        <v>46140783.689999998</v>
      </c>
      <c r="H30" s="120">
        <v>0.89090000000000003</v>
      </c>
    </row>
    <row r="31" spans="1:8" x14ac:dyDescent="0.2">
      <c r="A31" s="127" t="s">
        <v>349</v>
      </c>
      <c r="B31" s="127" t="s">
        <v>348</v>
      </c>
      <c r="C31" s="125">
        <v>52186203</v>
      </c>
      <c r="D31" s="126">
        <v>0</v>
      </c>
      <c r="E31" s="125">
        <v>-8146425.3700000001</v>
      </c>
      <c r="F31" s="125">
        <v>44039777.630000003</v>
      </c>
      <c r="G31" s="125">
        <v>43601342.079999998</v>
      </c>
      <c r="H31" s="124">
        <v>0.99</v>
      </c>
    </row>
    <row r="32" spans="1:8" x14ac:dyDescent="0.2">
      <c r="A32" s="123" t="s">
        <v>347</v>
      </c>
      <c r="B32" s="123" t="s">
        <v>346</v>
      </c>
      <c r="C32" s="121">
        <v>6000835</v>
      </c>
      <c r="D32" s="122">
        <v>0</v>
      </c>
      <c r="E32" s="122">
        <v>0</v>
      </c>
      <c r="F32" s="121">
        <v>6000835</v>
      </c>
      <c r="G32" s="121">
        <v>2450860.46</v>
      </c>
      <c r="H32" s="120">
        <v>0.40839999999999999</v>
      </c>
    </row>
    <row r="33" spans="1:8" x14ac:dyDescent="0.2">
      <c r="A33" s="127" t="s">
        <v>345</v>
      </c>
      <c r="B33" s="127" t="s">
        <v>344</v>
      </c>
      <c r="C33" s="125">
        <v>117022404</v>
      </c>
      <c r="D33" s="126">
        <v>0</v>
      </c>
      <c r="E33" s="125">
        <v>107824</v>
      </c>
      <c r="F33" s="125">
        <v>117130228</v>
      </c>
      <c r="G33" s="125">
        <v>95392412.680000007</v>
      </c>
      <c r="H33" s="124">
        <v>0.81440000000000001</v>
      </c>
    </row>
    <row r="34" spans="1:8" x14ac:dyDescent="0.2">
      <c r="A34" s="123" t="s">
        <v>343</v>
      </c>
      <c r="B34" s="123" t="s">
        <v>342</v>
      </c>
      <c r="C34" s="121">
        <v>64624313</v>
      </c>
      <c r="D34" s="122">
        <v>0</v>
      </c>
      <c r="E34" s="121">
        <v>59545</v>
      </c>
      <c r="F34" s="121">
        <v>64683858</v>
      </c>
      <c r="G34" s="121">
        <v>52679387.649999999</v>
      </c>
      <c r="H34" s="120">
        <v>0.81440000000000001</v>
      </c>
    </row>
    <row r="35" spans="1:8" x14ac:dyDescent="0.2">
      <c r="A35" s="127" t="s">
        <v>341</v>
      </c>
      <c r="B35" s="127" t="s">
        <v>340</v>
      </c>
      <c r="C35" s="125">
        <v>3493206</v>
      </c>
      <c r="D35" s="126">
        <v>0</v>
      </c>
      <c r="E35" s="125">
        <v>3218</v>
      </c>
      <c r="F35" s="125">
        <v>3496424</v>
      </c>
      <c r="G35" s="125">
        <v>2847537.77</v>
      </c>
      <c r="H35" s="124">
        <v>0.81440000000000001</v>
      </c>
    </row>
    <row r="36" spans="1:8" x14ac:dyDescent="0.2">
      <c r="A36" s="123" t="s">
        <v>339</v>
      </c>
      <c r="B36" s="123" t="s">
        <v>338</v>
      </c>
      <c r="C36" s="121">
        <v>10479618</v>
      </c>
      <c r="D36" s="122">
        <v>0</v>
      </c>
      <c r="E36" s="121">
        <v>9656</v>
      </c>
      <c r="F36" s="121">
        <v>10489274</v>
      </c>
      <c r="G36" s="121">
        <v>8542605.5600000005</v>
      </c>
      <c r="H36" s="120">
        <v>0.81440000000000001</v>
      </c>
    </row>
    <row r="37" spans="1:8" x14ac:dyDescent="0.2">
      <c r="A37" s="127" t="s">
        <v>337</v>
      </c>
      <c r="B37" s="127" t="s">
        <v>336</v>
      </c>
      <c r="C37" s="125">
        <v>34932061</v>
      </c>
      <c r="D37" s="126">
        <v>0</v>
      </c>
      <c r="E37" s="125">
        <v>32187</v>
      </c>
      <c r="F37" s="125">
        <v>34964248</v>
      </c>
      <c r="G37" s="125">
        <v>28475345.93</v>
      </c>
      <c r="H37" s="124">
        <v>0.81440000000000001</v>
      </c>
    </row>
    <row r="38" spans="1:8" x14ac:dyDescent="0.2">
      <c r="A38" s="123" t="s">
        <v>335</v>
      </c>
      <c r="B38" s="123" t="s">
        <v>334</v>
      </c>
      <c r="C38" s="121">
        <v>3493206</v>
      </c>
      <c r="D38" s="122">
        <v>0</v>
      </c>
      <c r="E38" s="121">
        <v>3218</v>
      </c>
      <c r="F38" s="121">
        <v>3496424</v>
      </c>
      <c r="G38" s="121">
        <v>2847535.77</v>
      </c>
      <c r="H38" s="120">
        <v>0.81440000000000001</v>
      </c>
    </row>
    <row r="39" spans="1:8" x14ac:dyDescent="0.2">
      <c r="A39" s="127" t="s">
        <v>333</v>
      </c>
      <c r="B39" s="127" t="s">
        <v>332</v>
      </c>
      <c r="C39" s="125">
        <v>101861890</v>
      </c>
      <c r="D39" s="126">
        <v>0</v>
      </c>
      <c r="E39" s="125">
        <v>93855</v>
      </c>
      <c r="F39" s="125">
        <v>101955745</v>
      </c>
      <c r="G39" s="125">
        <v>81966550.810000002</v>
      </c>
      <c r="H39" s="124">
        <v>0.80389999999999995</v>
      </c>
    </row>
    <row r="40" spans="1:8" x14ac:dyDescent="0.2">
      <c r="A40" s="123" t="s">
        <v>331</v>
      </c>
      <c r="B40" s="123" t="s">
        <v>330</v>
      </c>
      <c r="C40" s="121">
        <v>35490974</v>
      </c>
      <c r="D40" s="122">
        <v>0</v>
      </c>
      <c r="E40" s="121">
        <v>32701</v>
      </c>
      <c r="F40" s="121">
        <v>35523675</v>
      </c>
      <c r="G40" s="121">
        <v>28932904.420000002</v>
      </c>
      <c r="H40" s="120">
        <v>0.8145</v>
      </c>
    </row>
    <row r="41" spans="1:8" x14ac:dyDescent="0.2">
      <c r="A41" s="127" t="s">
        <v>329</v>
      </c>
      <c r="B41" s="127" t="s">
        <v>328</v>
      </c>
      <c r="C41" s="125">
        <v>10479618</v>
      </c>
      <c r="D41" s="126">
        <v>0</v>
      </c>
      <c r="E41" s="125">
        <v>9656</v>
      </c>
      <c r="F41" s="125">
        <v>10489274</v>
      </c>
      <c r="G41" s="125">
        <v>8542603.5600000005</v>
      </c>
      <c r="H41" s="124">
        <v>0.81440000000000001</v>
      </c>
    </row>
    <row r="42" spans="1:8" x14ac:dyDescent="0.2">
      <c r="A42" s="123" t="s">
        <v>327</v>
      </c>
      <c r="B42" s="123" t="s">
        <v>326</v>
      </c>
      <c r="C42" s="121">
        <v>20959237</v>
      </c>
      <c r="D42" s="122">
        <v>0</v>
      </c>
      <c r="E42" s="121">
        <v>19311</v>
      </c>
      <c r="F42" s="121">
        <v>20978548</v>
      </c>
      <c r="G42" s="121">
        <v>17085205.199999999</v>
      </c>
      <c r="H42" s="120">
        <v>0.81440000000000001</v>
      </c>
    </row>
    <row r="43" spans="1:8" x14ac:dyDescent="0.2">
      <c r="A43" s="127" t="s">
        <v>325</v>
      </c>
      <c r="B43" s="127" t="s">
        <v>324</v>
      </c>
      <c r="C43" s="125">
        <v>34932061</v>
      </c>
      <c r="D43" s="126">
        <v>0</v>
      </c>
      <c r="E43" s="125">
        <v>32187</v>
      </c>
      <c r="F43" s="125">
        <v>34964248</v>
      </c>
      <c r="G43" s="125">
        <v>27405837.629999999</v>
      </c>
      <c r="H43" s="124">
        <v>0.78380000000000005</v>
      </c>
    </row>
    <row r="44" spans="1:8" x14ac:dyDescent="0.2">
      <c r="A44" s="130" t="s">
        <v>323</v>
      </c>
      <c r="B44" s="130" t="s">
        <v>34</v>
      </c>
      <c r="C44" s="131">
        <v>1930422875</v>
      </c>
      <c r="D44" s="131">
        <v>-85512324.590000004</v>
      </c>
      <c r="E44" s="121">
        <v>6401000</v>
      </c>
      <c r="F44" s="121">
        <v>1851311550.4100001</v>
      </c>
      <c r="G44" s="121">
        <v>1534932896.9400001</v>
      </c>
      <c r="H44" s="120">
        <v>0.82909999999999995</v>
      </c>
    </row>
    <row r="45" spans="1:8" x14ac:dyDescent="0.2">
      <c r="A45" s="127" t="s">
        <v>322</v>
      </c>
      <c r="B45" s="127" t="s">
        <v>321</v>
      </c>
      <c r="C45" s="125">
        <v>1316329891</v>
      </c>
      <c r="D45" s="125">
        <v>21762822.59</v>
      </c>
      <c r="E45" s="125">
        <v>10561131.24</v>
      </c>
      <c r="F45" s="125">
        <v>1348653844.8299999</v>
      </c>
      <c r="G45" s="125">
        <v>1191746029.9200001</v>
      </c>
      <c r="H45" s="124">
        <v>0.88370000000000004</v>
      </c>
    </row>
    <row r="46" spans="1:8" x14ac:dyDescent="0.2">
      <c r="A46" s="123" t="s">
        <v>320</v>
      </c>
      <c r="B46" s="123" t="s">
        <v>319</v>
      </c>
      <c r="C46" s="121">
        <v>100935315</v>
      </c>
      <c r="D46" s="122">
        <v>0</v>
      </c>
      <c r="E46" s="121">
        <v>6431708.2400000002</v>
      </c>
      <c r="F46" s="121">
        <v>107367023.23999999</v>
      </c>
      <c r="G46" s="121">
        <v>73455159.909999996</v>
      </c>
      <c r="H46" s="120">
        <v>0.68420000000000003</v>
      </c>
    </row>
    <row r="47" spans="1:8" x14ac:dyDescent="0.2">
      <c r="A47" s="127" t="s">
        <v>318</v>
      </c>
      <c r="B47" s="127" t="s">
        <v>317</v>
      </c>
      <c r="C47" s="125">
        <v>1153179346</v>
      </c>
      <c r="D47" s="125">
        <v>21774372.59</v>
      </c>
      <c r="E47" s="125">
        <v>3249096</v>
      </c>
      <c r="F47" s="125">
        <v>1178202814.5899999</v>
      </c>
      <c r="G47" s="125">
        <v>1069020160.85</v>
      </c>
      <c r="H47" s="124">
        <v>0.9073</v>
      </c>
    </row>
    <row r="48" spans="1:8" x14ac:dyDescent="0.2">
      <c r="A48" s="123" t="s">
        <v>316</v>
      </c>
      <c r="B48" s="123" t="s">
        <v>315</v>
      </c>
      <c r="C48" s="121">
        <v>62203680</v>
      </c>
      <c r="D48" s="122">
        <v>0</v>
      </c>
      <c r="E48" s="121">
        <v>880327</v>
      </c>
      <c r="F48" s="121">
        <v>63084007</v>
      </c>
      <c r="G48" s="121">
        <v>49270709.159999996</v>
      </c>
      <c r="H48" s="120">
        <v>0.78100000000000003</v>
      </c>
    </row>
    <row r="49" spans="1:8" x14ac:dyDescent="0.2">
      <c r="A49" s="127" t="s">
        <v>314</v>
      </c>
      <c r="B49" s="127" t="s">
        <v>313</v>
      </c>
      <c r="C49" s="125">
        <v>11550</v>
      </c>
      <c r="D49" s="125">
        <v>-11550</v>
      </c>
      <c r="E49" s="126">
        <v>0</v>
      </c>
      <c r="F49" s="126">
        <v>0</v>
      </c>
      <c r="G49" s="126">
        <v>0</v>
      </c>
      <c r="H49" s="126" t="s">
        <v>192</v>
      </c>
    </row>
    <row r="50" spans="1:8" x14ac:dyDescent="0.2">
      <c r="A50" s="123" t="s">
        <v>312</v>
      </c>
      <c r="B50" s="123" t="s">
        <v>311</v>
      </c>
      <c r="C50" s="121">
        <v>39989924</v>
      </c>
      <c r="D50" s="122">
        <v>0</v>
      </c>
      <c r="E50" s="121">
        <v>-8639339</v>
      </c>
      <c r="F50" s="121">
        <v>31350585</v>
      </c>
      <c r="G50" s="121">
        <v>19598810.350000001</v>
      </c>
      <c r="H50" s="120">
        <v>0.62509999999999999</v>
      </c>
    </row>
    <row r="51" spans="1:8" x14ac:dyDescent="0.2">
      <c r="A51" s="127" t="s">
        <v>310</v>
      </c>
      <c r="B51" s="127" t="s">
        <v>309</v>
      </c>
      <c r="C51" s="125">
        <v>1467484</v>
      </c>
      <c r="D51" s="126">
        <v>0</v>
      </c>
      <c r="E51" s="126">
        <v>0</v>
      </c>
      <c r="F51" s="125">
        <v>1467484</v>
      </c>
      <c r="G51" s="125">
        <v>432040.96000000002</v>
      </c>
      <c r="H51" s="124">
        <v>0.2944</v>
      </c>
    </row>
    <row r="52" spans="1:8" x14ac:dyDescent="0.2">
      <c r="A52" s="123" t="s">
        <v>308</v>
      </c>
      <c r="B52" s="123" t="s">
        <v>307</v>
      </c>
      <c r="C52" s="121">
        <v>19661396</v>
      </c>
      <c r="D52" s="122">
        <v>0</v>
      </c>
      <c r="E52" s="122">
        <v>0</v>
      </c>
      <c r="F52" s="121">
        <v>19661396</v>
      </c>
      <c r="G52" s="121">
        <v>14851743.93</v>
      </c>
      <c r="H52" s="120">
        <v>0.75539999999999996</v>
      </c>
    </row>
    <row r="53" spans="1:8" x14ac:dyDescent="0.2">
      <c r="A53" s="127" t="s">
        <v>306</v>
      </c>
      <c r="B53" s="127" t="s">
        <v>305</v>
      </c>
      <c r="C53" s="125">
        <v>17178044</v>
      </c>
      <c r="D53" s="126">
        <v>0</v>
      </c>
      <c r="E53" s="125">
        <v>-7630955</v>
      </c>
      <c r="F53" s="125">
        <v>9547089</v>
      </c>
      <c r="G53" s="125">
        <v>4310475.26</v>
      </c>
      <c r="H53" s="124">
        <v>0.45150000000000001</v>
      </c>
    </row>
    <row r="54" spans="1:8" x14ac:dyDescent="0.2">
      <c r="A54" s="123" t="s">
        <v>304</v>
      </c>
      <c r="B54" s="123" t="s">
        <v>303</v>
      </c>
      <c r="C54" s="121">
        <v>1683000</v>
      </c>
      <c r="D54" s="122">
        <v>0</v>
      </c>
      <c r="E54" s="121">
        <v>-1008384</v>
      </c>
      <c r="F54" s="121">
        <v>674616</v>
      </c>
      <c r="G54" s="121">
        <v>4550.2</v>
      </c>
      <c r="H54" s="120">
        <v>6.7000000000000002E-3</v>
      </c>
    </row>
    <row r="55" spans="1:8" x14ac:dyDescent="0.2">
      <c r="A55" s="127" t="s">
        <v>302</v>
      </c>
      <c r="B55" s="127" t="s">
        <v>301</v>
      </c>
      <c r="C55" s="125">
        <v>6140000</v>
      </c>
      <c r="D55" s="126">
        <v>0</v>
      </c>
      <c r="E55" s="125">
        <v>6452039</v>
      </c>
      <c r="F55" s="125">
        <v>12592039</v>
      </c>
      <c r="G55" s="125">
        <v>5906172.4800000004</v>
      </c>
      <c r="H55" s="124">
        <v>0.46899999999999997</v>
      </c>
    </row>
    <row r="56" spans="1:8" x14ac:dyDescent="0.2">
      <c r="A56" s="123" t="s">
        <v>300</v>
      </c>
      <c r="B56" s="123" t="s">
        <v>299</v>
      </c>
      <c r="C56" s="121">
        <v>200000</v>
      </c>
      <c r="D56" s="122">
        <v>0</v>
      </c>
      <c r="E56" s="121">
        <v>3455000</v>
      </c>
      <c r="F56" s="121">
        <v>3655000</v>
      </c>
      <c r="G56" s="121">
        <v>2357647.5699999998</v>
      </c>
      <c r="H56" s="120">
        <v>0.64500000000000002</v>
      </c>
    </row>
    <row r="57" spans="1:8" x14ac:dyDescent="0.2">
      <c r="A57" s="127" t="s">
        <v>298</v>
      </c>
      <c r="B57" s="127" t="s">
        <v>297</v>
      </c>
      <c r="C57" s="126">
        <v>0</v>
      </c>
      <c r="D57" s="126">
        <v>0</v>
      </c>
      <c r="E57" s="125">
        <v>1828009</v>
      </c>
      <c r="F57" s="125">
        <v>1828009</v>
      </c>
      <c r="G57" s="125">
        <v>1372028.01</v>
      </c>
      <c r="H57" s="124">
        <v>0.75060000000000004</v>
      </c>
    </row>
    <row r="58" spans="1:8" x14ac:dyDescent="0.2">
      <c r="A58" s="123" t="s">
        <v>296</v>
      </c>
      <c r="B58" s="123" t="s">
        <v>295</v>
      </c>
      <c r="C58" s="121">
        <v>5940000</v>
      </c>
      <c r="D58" s="122">
        <v>0</v>
      </c>
      <c r="E58" s="121">
        <v>1169030</v>
      </c>
      <c r="F58" s="121">
        <v>7109030</v>
      </c>
      <c r="G58" s="121">
        <v>2176496.9</v>
      </c>
      <c r="H58" s="120">
        <v>0.30620000000000003</v>
      </c>
    </row>
    <row r="59" spans="1:8" x14ac:dyDescent="0.2">
      <c r="A59" s="127" t="s">
        <v>294</v>
      </c>
      <c r="B59" s="127" t="s">
        <v>293</v>
      </c>
      <c r="C59" s="125">
        <v>510997514</v>
      </c>
      <c r="D59" s="125">
        <v>-97947176.680000007</v>
      </c>
      <c r="E59" s="125">
        <v>-1350339.24</v>
      </c>
      <c r="F59" s="125">
        <v>411699998.07999998</v>
      </c>
      <c r="G59" s="125">
        <v>288829772.63</v>
      </c>
      <c r="H59" s="124">
        <v>0.7016</v>
      </c>
    </row>
    <row r="60" spans="1:8" x14ac:dyDescent="0.2">
      <c r="A60" s="123" t="s">
        <v>292</v>
      </c>
      <c r="B60" s="123" t="s">
        <v>291</v>
      </c>
      <c r="C60" s="121">
        <v>299940000</v>
      </c>
      <c r="D60" s="121">
        <v>-67104000</v>
      </c>
      <c r="E60" s="121">
        <v>-5250000</v>
      </c>
      <c r="F60" s="121">
        <v>227586000</v>
      </c>
      <c r="G60" s="121">
        <v>173485902.43000001</v>
      </c>
      <c r="H60" s="120">
        <v>0.76229999999999998</v>
      </c>
    </row>
    <row r="61" spans="1:8" x14ac:dyDescent="0.2">
      <c r="A61" s="127" t="s">
        <v>290</v>
      </c>
      <c r="B61" s="127" t="s">
        <v>289</v>
      </c>
      <c r="C61" s="125">
        <v>10382782</v>
      </c>
      <c r="D61" s="126">
        <v>0</v>
      </c>
      <c r="E61" s="125">
        <v>1226578</v>
      </c>
      <c r="F61" s="125">
        <v>11609360</v>
      </c>
      <c r="G61" s="125">
        <v>4584395.95</v>
      </c>
      <c r="H61" s="124">
        <v>0.39489999999999997</v>
      </c>
    </row>
    <row r="62" spans="1:8" x14ac:dyDescent="0.2">
      <c r="A62" s="123" t="s">
        <v>288</v>
      </c>
      <c r="B62" s="123" t="s">
        <v>287</v>
      </c>
      <c r="C62" s="121">
        <v>31673000</v>
      </c>
      <c r="D62" s="122">
        <v>0</v>
      </c>
      <c r="E62" s="121">
        <v>3510467</v>
      </c>
      <c r="F62" s="121">
        <v>35183467</v>
      </c>
      <c r="G62" s="121">
        <v>4287258.75</v>
      </c>
      <c r="H62" s="120">
        <v>0.12189999999999999</v>
      </c>
    </row>
    <row r="63" spans="1:8" x14ac:dyDescent="0.2">
      <c r="A63" s="127" t="s">
        <v>286</v>
      </c>
      <c r="B63" s="127" t="s">
        <v>285</v>
      </c>
      <c r="C63" s="125">
        <v>11383735</v>
      </c>
      <c r="D63" s="126">
        <v>0</v>
      </c>
      <c r="E63" s="125">
        <v>-2245000</v>
      </c>
      <c r="F63" s="125">
        <v>9138735</v>
      </c>
      <c r="G63" s="125">
        <v>8187452.3700000001</v>
      </c>
      <c r="H63" s="124">
        <v>0.89590000000000003</v>
      </c>
    </row>
    <row r="64" spans="1:8" x14ac:dyDescent="0.2">
      <c r="A64" s="123" t="s">
        <v>284</v>
      </c>
      <c r="B64" s="123" t="s">
        <v>283</v>
      </c>
      <c r="C64" s="121">
        <v>157617997</v>
      </c>
      <c r="D64" s="121">
        <v>-30843176.68</v>
      </c>
      <c r="E64" s="121">
        <v>1407615.76</v>
      </c>
      <c r="F64" s="121">
        <v>128182436.08</v>
      </c>
      <c r="G64" s="121">
        <v>98284763.129999995</v>
      </c>
      <c r="H64" s="120">
        <v>0.76680000000000004</v>
      </c>
    </row>
    <row r="65" spans="1:8" x14ac:dyDescent="0.2">
      <c r="A65" s="127" t="s">
        <v>282</v>
      </c>
      <c r="B65" s="127" t="s">
        <v>281</v>
      </c>
      <c r="C65" s="125">
        <v>10997374</v>
      </c>
      <c r="D65" s="125">
        <v>-4881910.5</v>
      </c>
      <c r="E65" s="125">
        <v>2300000</v>
      </c>
      <c r="F65" s="125">
        <v>8415463.5</v>
      </c>
      <c r="G65" s="125">
        <v>5752969.29</v>
      </c>
      <c r="H65" s="124">
        <v>0.68359999999999999</v>
      </c>
    </row>
    <row r="66" spans="1:8" x14ac:dyDescent="0.2">
      <c r="A66" s="123" t="s">
        <v>280</v>
      </c>
      <c r="B66" s="123" t="s">
        <v>279</v>
      </c>
      <c r="C66" s="121">
        <v>820098</v>
      </c>
      <c r="D66" s="121">
        <v>305840.5</v>
      </c>
      <c r="E66" s="122">
        <v>0</v>
      </c>
      <c r="F66" s="121">
        <v>1125938.5</v>
      </c>
      <c r="G66" s="121">
        <v>254021.7</v>
      </c>
      <c r="H66" s="120">
        <v>0.22559999999999999</v>
      </c>
    </row>
    <row r="67" spans="1:8" x14ac:dyDescent="0.2">
      <c r="A67" s="127" t="s">
        <v>278</v>
      </c>
      <c r="B67" s="127" t="s">
        <v>277</v>
      </c>
      <c r="C67" s="125">
        <v>2177276</v>
      </c>
      <c r="D67" s="126">
        <v>0</v>
      </c>
      <c r="E67" s="125">
        <v>2300000</v>
      </c>
      <c r="F67" s="125">
        <v>4477276</v>
      </c>
      <c r="G67" s="125">
        <v>4291657</v>
      </c>
      <c r="H67" s="124">
        <v>0.95850000000000002</v>
      </c>
    </row>
    <row r="68" spans="1:8" x14ac:dyDescent="0.2">
      <c r="A68" s="123" t="s">
        <v>276</v>
      </c>
      <c r="B68" s="123" t="s">
        <v>275</v>
      </c>
      <c r="C68" s="121">
        <v>4000000</v>
      </c>
      <c r="D68" s="121">
        <v>-3202173</v>
      </c>
      <c r="E68" s="122">
        <v>0</v>
      </c>
      <c r="F68" s="121">
        <v>797827</v>
      </c>
      <c r="G68" s="121">
        <v>313880.48</v>
      </c>
      <c r="H68" s="120">
        <v>0.39340000000000003</v>
      </c>
    </row>
    <row r="69" spans="1:8" x14ac:dyDescent="0.2">
      <c r="A69" s="127" t="s">
        <v>274</v>
      </c>
      <c r="B69" s="127" t="s">
        <v>273</v>
      </c>
      <c r="C69" s="125">
        <v>4000000</v>
      </c>
      <c r="D69" s="125">
        <v>-1985578</v>
      </c>
      <c r="E69" s="126">
        <v>0</v>
      </c>
      <c r="F69" s="125">
        <v>2014422</v>
      </c>
      <c r="G69" s="125">
        <v>893410.11</v>
      </c>
      <c r="H69" s="124">
        <v>0.44350000000000001</v>
      </c>
    </row>
    <row r="70" spans="1:8" x14ac:dyDescent="0.2">
      <c r="A70" s="123" t="s">
        <v>272</v>
      </c>
      <c r="B70" s="123" t="s">
        <v>271</v>
      </c>
      <c r="C70" s="121">
        <v>13248982</v>
      </c>
      <c r="D70" s="121">
        <v>-2490810</v>
      </c>
      <c r="E70" s="121">
        <v>-2766386</v>
      </c>
      <c r="F70" s="121">
        <v>7991786</v>
      </c>
      <c r="G70" s="121">
        <v>4168548.6</v>
      </c>
      <c r="H70" s="120">
        <v>0.52159999999999995</v>
      </c>
    </row>
    <row r="71" spans="1:8" x14ac:dyDescent="0.2">
      <c r="A71" s="127" t="s">
        <v>270</v>
      </c>
      <c r="B71" s="127" t="s">
        <v>269</v>
      </c>
      <c r="C71" s="125">
        <v>13248982</v>
      </c>
      <c r="D71" s="125">
        <v>-2490810</v>
      </c>
      <c r="E71" s="125">
        <v>-2766386</v>
      </c>
      <c r="F71" s="125">
        <v>7991786</v>
      </c>
      <c r="G71" s="125">
        <v>4168548.6</v>
      </c>
      <c r="H71" s="124">
        <v>0.52159999999999995</v>
      </c>
    </row>
    <row r="72" spans="1:8" x14ac:dyDescent="0.2">
      <c r="A72" s="123" t="s">
        <v>268</v>
      </c>
      <c r="B72" s="123" t="s">
        <v>267</v>
      </c>
      <c r="C72" s="121">
        <v>4000000</v>
      </c>
      <c r="D72" s="122">
        <v>0</v>
      </c>
      <c r="E72" s="121">
        <v>747863</v>
      </c>
      <c r="F72" s="121">
        <v>4747863</v>
      </c>
      <c r="G72" s="121">
        <v>1806335.19</v>
      </c>
      <c r="H72" s="120">
        <v>0.3805</v>
      </c>
    </row>
    <row r="73" spans="1:8" x14ac:dyDescent="0.2">
      <c r="A73" s="127" t="s">
        <v>266</v>
      </c>
      <c r="B73" s="127" t="s">
        <v>265</v>
      </c>
      <c r="C73" s="125">
        <v>4000000</v>
      </c>
      <c r="D73" s="126">
        <v>0</v>
      </c>
      <c r="E73" s="125">
        <v>747863</v>
      </c>
      <c r="F73" s="125">
        <v>4747863</v>
      </c>
      <c r="G73" s="125">
        <v>1806335.19</v>
      </c>
      <c r="H73" s="124">
        <v>0.3805</v>
      </c>
    </row>
    <row r="74" spans="1:8" x14ac:dyDescent="0.2">
      <c r="A74" s="123" t="s">
        <v>264</v>
      </c>
      <c r="B74" s="123" t="s">
        <v>263</v>
      </c>
      <c r="C74" s="121">
        <v>23899053</v>
      </c>
      <c r="D74" s="122">
        <v>0</v>
      </c>
      <c r="E74" s="121">
        <v>940554</v>
      </c>
      <c r="F74" s="121">
        <v>24839607</v>
      </c>
      <c r="G74" s="121">
        <v>16107590.82</v>
      </c>
      <c r="H74" s="120">
        <v>0.64849999999999997</v>
      </c>
    </row>
    <row r="75" spans="1:8" x14ac:dyDescent="0.2">
      <c r="A75" s="127" t="s">
        <v>262</v>
      </c>
      <c r="B75" s="127" t="s">
        <v>261</v>
      </c>
      <c r="C75" s="125">
        <v>12403424</v>
      </c>
      <c r="D75" s="126">
        <v>0</v>
      </c>
      <c r="E75" s="125">
        <v>1748695</v>
      </c>
      <c r="F75" s="125">
        <v>14152119</v>
      </c>
      <c r="G75" s="125">
        <v>10652231.890000001</v>
      </c>
      <c r="H75" s="124">
        <v>0.75270000000000004</v>
      </c>
    </row>
    <row r="76" spans="1:8" x14ac:dyDescent="0.2">
      <c r="A76" s="123" t="s">
        <v>260</v>
      </c>
      <c r="B76" s="123" t="s">
        <v>259</v>
      </c>
      <c r="C76" s="121">
        <v>1600554</v>
      </c>
      <c r="D76" s="122">
        <v>0</v>
      </c>
      <c r="E76" s="122">
        <v>0</v>
      </c>
      <c r="F76" s="121">
        <v>1600554</v>
      </c>
      <c r="G76" s="121">
        <v>168034.43</v>
      </c>
      <c r="H76" s="120">
        <v>0.105</v>
      </c>
    </row>
    <row r="77" spans="1:8" x14ac:dyDescent="0.2">
      <c r="A77" s="127" t="s">
        <v>258</v>
      </c>
      <c r="B77" s="127" t="s">
        <v>257</v>
      </c>
      <c r="C77" s="125">
        <v>1902869</v>
      </c>
      <c r="D77" s="126">
        <v>0</v>
      </c>
      <c r="E77" s="126">
        <v>0</v>
      </c>
      <c r="F77" s="125">
        <v>1902869</v>
      </c>
      <c r="G77" s="125">
        <v>1804744.81</v>
      </c>
      <c r="H77" s="124">
        <v>0.94840000000000002</v>
      </c>
    </row>
    <row r="78" spans="1:8" x14ac:dyDescent="0.2">
      <c r="A78" s="123" t="s">
        <v>256</v>
      </c>
      <c r="B78" s="123" t="s">
        <v>255</v>
      </c>
      <c r="C78" s="121">
        <v>7992206</v>
      </c>
      <c r="D78" s="122">
        <v>0</v>
      </c>
      <c r="E78" s="121">
        <v>-820141</v>
      </c>
      <c r="F78" s="121">
        <v>7172065</v>
      </c>
      <c r="G78" s="121">
        <v>3475838.69</v>
      </c>
      <c r="H78" s="120">
        <v>0.48459999999999998</v>
      </c>
    </row>
    <row r="79" spans="1:8" x14ac:dyDescent="0.2">
      <c r="A79" s="127" t="s">
        <v>254</v>
      </c>
      <c r="B79" s="127" t="s">
        <v>253</v>
      </c>
      <c r="C79" s="126">
        <v>0</v>
      </c>
      <c r="D79" s="126">
        <v>0</v>
      </c>
      <c r="E79" s="125">
        <v>12000</v>
      </c>
      <c r="F79" s="125">
        <v>12000</v>
      </c>
      <c r="G79" s="125">
        <v>6741</v>
      </c>
      <c r="H79" s="124">
        <v>0.56179999999999997</v>
      </c>
    </row>
    <row r="80" spans="1:8" x14ac:dyDescent="0.2">
      <c r="A80" s="123" t="s">
        <v>252</v>
      </c>
      <c r="B80" s="123" t="s">
        <v>251</v>
      </c>
      <c r="C80" s="121">
        <v>2864887</v>
      </c>
      <c r="D80" s="122">
        <v>0</v>
      </c>
      <c r="E80" s="121">
        <v>-1844523</v>
      </c>
      <c r="F80" s="121">
        <v>1020364</v>
      </c>
      <c r="G80" s="121">
        <v>1016667.66</v>
      </c>
      <c r="H80" s="120">
        <v>0.99639999999999995</v>
      </c>
    </row>
    <row r="81" spans="1:8" x14ac:dyDescent="0.2">
      <c r="A81" s="127" t="s">
        <v>250</v>
      </c>
      <c r="B81" s="127" t="s">
        <v>249</v>
      </c>
      <c r="C81" s="125">
        <v>610401</v>
      </c>
      <c r="D81" s="126">
        <v>0</v>
      </c>
      <c r="E81" s="126">
        <v>0</v>
      </c>
      <c r="F81" s="125">
        <v>610401</v>
      </c>
      <c r="G81" s="125">
        <v>606705.81000000006</v>
      </c>
      <c r="H81" s="124">
        <v>0.99390000000000001</v>
      </c>
    </row>
    <row r="82" spans="1:8" x14ac:dyDescent="0.2">
      <c r="A82" s="123" t="s">
        <v>248</v>
      </c>
      <c r="B82" s="123" t="s">
        <v>247</v>
      </c>
      <c r="C82" s="121">
        <v>2254486</v>
      </c>
      <c r="D82" s="122">
        <v>0</v>
      </c>
      <c r="E82" s="121">
        <v>-1844523</v>
      </c>
      <c r="F82" s="121">
        <v>409963</v>
      </c>
      <c r="G82" s="121">
        <v>409961.85</v>
      </c>
      <c r="H82" s="120">
        <v>1</v>
      </c>
    </row>
    <row r="83" spans="1:8" x14ac:dyDescent="0.2">
      <c r="A83" s="127" t="s">
        <v>246</v>
      </c>
      <c r="B83" s="127" t="s">
        <v>245</v>
      </c>
      <c r="C83" s="125">
        <v>1955250</v>
      </c>
      <c r="D83" s="125">
        <v>-1955250</v>
      </c>
      <c r="E83" s="126">
        <v>0</v>
      </c>
      <c r="F83" s="126">
        <v>0</v>
      </c>
      <c r="G83" s="126">
        <v>0</v>
      </c>
      <c r="H83" s="126" t="s">
        <v>192</v>
      </c>
    </row>
    <row r="84" spans="1:8" x14ac:dyDescent="0.2">
      <c r="A84" s="123" t="s">
        <v>244</v>
      </c>
      <c r="B84" s="123" t="s">
        <v>243</v>
      </c>
      <c r="C84" s="121">
        <v>1955250</v>
      </c>
      <c r="D84" s="121">
        <v>-1955250</v>
      </c>
      <c r="E84" s="122">
        <v>0</v>
      </c>
      <c r="F84" s="122">
        <v>0</v>
      </c>
      <c r="G84" s="122">
        <v>0</v>
      </c>
      <c r="H84" s="122" t="s">
        <v>192</v>
      </c>
    </row>
    <row r="85" spans="1:8" x14ac:dyDescent="0.2">
      <c r="A85" s="130" t="s">
        <v>242</v>
      </c>
      <c r="B85" s="130" t="s">
        <v>35</v>
      </c>
      <c r="C85" s="131">
        <v>11177369</v>
      </c>
      <c r="D85" s="131">
        <v>-1774028</v>
      </c>
      <c r="E85" s="125">
        <v>3369288</v>
      </c>
      <c r="F85" s="125">
        <v>12772629</v>
      </c>
      <c r="G85" s="125">
        <v>4541619.54</v>
      </c>
      <c r="H85" s="124">
        <v>0.35560000000000003</v>
      </c>
    </row>
    <row r="86" spans="1:8" x14ac:dyDescent="0.2">
      <c r="A86" s="123" t="s">
        <v>241</v>
      </c>
      <c r="B86" s="123" t="s">
        <v>240</v>
      </c>
      <c r="C86" s="121">
        <v>4019489</v>
      </c>
      <c r="D86" s="122">
        <v>0</v>
      </c>
      <c r="E86" s="121">
        <v>-100000</v>
      </c>
      <c r="F86" s="121">
        <v>3919489</v>
      </c>
      <c r="G86" s="121">
        <v>1784144.99</v>
      </c>
      <c r="H86" s="120">
        <v>0.45519999999999999</v>
      </c>
    </row>
    <row r="87" spans="1:8" x14ac:dyDescent="0.2">
      <c r="A87" s="127" t="s">
        <v>239</v>
      </c>
      <c r="B87" s="127" t="s">
        <v>238</v>
      </c>
      <c r="C87" s="125">
        <v>4000000</v>
      </c>
      <c r="D87" s="126">
        <v>0</v>
      </c>
      <c r="E87" s="125">
        <v>-100000</v>
      </c>
      <c r="F87" s="125">
        <v>3900000</v>
      </c>
      <c r="G87" s="125">
        <v>1784144.99</v>
      </c>
      <c r="H87" s="124">
        <v>0.45750000000000002</v>
      </c>
    </row>
    <row r="88" spans="1:8" x14ac:dyDescent="0.2">
      <c r="A88" s="123" t="s">
        <v>237</v>
      </c>
      <c r="B88" s="123" t="s">
        <v>236</v>
      </c>
      <c r="C88" s="121">
        <v>19489</v>
      </c>
      <c r="D88" s="122">
        <v>0</v>
      </c>
      <c r="E88" s="122">
        <v>0</v>
      </c>
      <c r="F88" s="121">
        <v>19489</v>
      </c>
      <c r="G88" s="122">
        <v>0</v>
      </c>
      <c r="H88" s="122" t="s">
        <v>192</v>
      </c>
    </row>
    <row r="89" spans="1:8" x14ac:dyDescent="0.2">
      <c r="A89" s="127" t="s">
        <v>235</v>
      </c>
      <c r="B89" s="127" t="s">
        <v>234</v>
      </c>
      <c r="C89" s="125">
        <v>1782628</v>
      </c>
      <c r="D89" s="125">
        <v>-1774028</v>
      </c>
      <c r="E89" s="125">
        <v>3000000</v>
      </c>
      <c r="F89" s="125">
        <v>3008600</v>
      </c>
      <c r="G89" s="125">
        <v>54546</v>
      </c>
      <c r="H89" s="124">
        <v>1.8100000000000002E-2</v>
      </c>
    </row>
    <row r="90" spans="1:8" x14ac:dyDescent="0.2">
      <c r="A90" s="123" t="s">
        <v>233</v>
      </c>
      <c r="B90" s="123" t="s">
        <v>232</v>
      </c>
      <c r="C90" s="121">
        <v>1782628</v>
      </c>
      <c r="D90" s="121">
        <v>-1774028</v>
      </c>
      <c r="E90" s="121">
        <v>3000000</v>
      </c>
      <c r="F90" s="121">
        <v>3008600</v>
      </c>
      <c r="G90" s="121">
        <v>54546</v>
      </c>
      <c r="H90" s="120">
        <v>1.8100000000000002E-2</v>
      </c>
    </row>
    <row r="91" spans="1:8" x14ac:dyDescent="0.2">
      <c r="A91" s="127" t="s">
        <v>231</v>
      </c>
      <c r="B91" s="127" t="s">
        <v>230</v>
      </c>
      <c r="C91" s="125">
        <v>118345</v>
      </c>
      <c r="D91" s="126">
        <v>0</v>
      </c>
      <c r="E91" s="126">
        <v>0</v>
      </c>
      <c r="F91" s="125">
        <v>118345</v>
      </c>
      <c r="G91" s="125">
        <v>63127.01</v>
      </c>
      <c r="H91" s="124">
        <v>0.53339999999999999</v>
      </c>
    </row>
    <row r="92" spans="1:8" x14ac:dyDescent="0.2">
      <c r="A92" s="123" t="s">
        <v>229</v>
      </c>
      <c r="B92" s="123" t="s">
        <v>228</v>
      </c>
      <c r="C92" s="121">
        <v>118345</v>
      </c>
      <c r="D92" s="122">
        <v>0</v>
      </c>
      <c r="E92" s="122">
        <v>0</v>
      </c>
      <c r="F92" s="121">
        <v>118345</v>
      </c>
      <c r="G92" s="121">
        <v>63127.01</v>
      </c>
      <c r="H92" s="120">
        <v>0.53339999999999999</v>
      </c>
    </row>
    <row r="93" spans="1:8" x14ac:dyDescent="0.2">
      <c r="A93" s="127" t="s">
        <v>227</v>
      </c>
      <c r="B93" s="127" t="s">
        <v>226</v>
      </c>
      <c r="C93" s="125">
        <v>1425256</v>
      </c>
      <c r="D93" s="126">
        <v>0</v>
      </c>
      <c r="E93" s="125">
        <v>-220500</v>
      </c>
      <c r="F93" s="125">
        <v>1204756</v>
      </c>
      <c r="G93" s="125">
        <v>688547.22</v>
      </c>
      <c r="H93" s="124">
        <v>0.57150000000000001</v>
      </c>
    </row>
    <row r="94" spans="1:8" x14ac:dyDescent="0.2">
      <c r="A94" s="123" t="s">
        <v>225</v>
      </c>
      <c r="B94" s="123" t="s">
        <v>224</v>
      </c>
      <c r="C94" s="121">
        <v>1425256</v>
      </c>
      <c r="D94" s="122">
        <v>0</v>
      </c>
      <c r="E94" s="121">
        <v>-220500</v>
      </c>
      <c r="F94" s="121">
        <v>1204756</v>
      </c>
      <c r="G94" s="121">
        <v>688547.22</v>
      </c>
      <c r="H94" s="120">
        <v>0.57150000000000001</v>
      </c>
    </row>
    <row r="95" spans="1:8" x14ac:dyDescent="0.2">
      <c r="A95" s="127" t="s">
        <v>223</v>
      </c>
      <c r="B95" s="127" t="s">
        <v>222</v>
      </c>
      <c r="C95" s="125">
        <v>3831651</v>
      </c>
      <c r="D95" s="126">
        <v>0</v>
      </c>
      <c r="E95" s="125">
        <v>689788</v>
      </c>
      <c r="F95" s="125">
        <v>4521439</v>
      </c>
      <c r="G95" s="125">
        <v>1951254.32</v>
      </c>
      <c r="H95" s="124">
        <v>0.43159999999999998</v>
      </c>
    </row>
    <row r="96" spans="1:8" x14ac:dyDescent="0.2">
      <c r="A96" s="123" t="s">
        <v>221</v>
      </c>
      <c r="B96" s="123" t="s">
        <v>220</v>
      </c>
      <c r="C96" s="121">
        <v>840489</v>
      </c>
      <c r="D96" s="122">
        <v>0</v>
      </c>
      <c r="E96" s="121">
        <v>-120500</v>
      </c>
      <c r="F96" s="121">
        <v>719989</v>
      </c>
      <c r="G96" s="121">
        <v>161908.31</v>
      </c>
      <c r="H96" s="120">
        <v>0.22489999999999999</v>
      </c>
    </row>
    <row r="97" spans="1:8" x14ac:dyDescent="0.2">
      <c r="A97" s="127" t="s">
        <v>219</v>
      </c>
      <c r="B97" s="127" t="s">
        <v>218</v>
      </c>
      <c r="C97" s="125">
        <v>9933</v>
      </c>
      <c r="D97" s="126">
        <v>0</v>
      </c>
      <c r="E97" s="126">
        <v>0</v>
      </c>
      <c r="F97" s="125">
        <v>9933</v>
      </c>
      <c r="G97" s="126">
        <v>0</v>
      </c>
      <c r="H97" s="126" t="s">
        <v>192</v>
      </c>
    </row>
    <row r="98" spans="1:8" x14ac:dyDescent="0.2">
      <c r="A98" s="123" t="s">
        <v>217</v>
      </c>
      <c r="B98" s="123" t="s">
        <v>216</v>
      </c>
      <c r="C98" s="121">
        <v>1047992</v>
      </c>
      <c r="D98" s="122">
        <v>0</v>
      </c>
      <c r="E98" s="121">
        <v>343671</v>
      </c>
      <c r="F98" s="121">
        <v>1391663</v>
      </c>
      <c r="G98" s="121">
        <v>959872.28</v>
      </c>
      <c r="H98" s="120">
        <v>0.68969999999999998</v>
      </c>
    </row>
    <row r="99" spans="1:8" x14ac:dyDescent="0.2">
      <c r="A99" s="127" t="s">
        <v>215</v>
      </c>
      <c r="B99" s="127" t="s">
        <v>214</v>
      </c>
      <c r="C99" s="125">
        <v>64081</v>
      </c>
      <c r="D99" s="126">
        <v>0</v>
      </c>
      <c r="E99" s="126">
        <v>0</v>
      </c>
      <c r="F99" s="125">
        <v>64081</v>
      </c>
      <c r="G99" s="125">
        <v>29750.04</v>
      </c>
      <c r="H99" s="124">
        <v>0.46429999999999999</v>
      </c>
    </row>
    <row r="100" spans="1:8" x14ac:dyDescent="0.2">
      <c r="A100" s="123" t="s">
        <v>213</v>
      </c>
      <c r="B100" s="123" t="s">
        <v>212</v>
      </c>
      <c r="C100" s="121">
        <v>1344828</v>
      </c>
      <c r="D100" s="122">
        <v>0</v>
      </c>
      <c r="E100" s="121">
        <v>220500</v>
      </c>
      <c r="F100" s="121">
        <v>1565328</v>
      </c>
      <c r="G100" s="121">
        <v>624184.04</v>
      </c>
      <c r="H100" s="120">
        <v>0.39879999999999999</v>
      </c>
    </row>
    <row r="101" spans="1:8" x14ac:dyDescent="0.2">
      <c r="A101" s="127" t="s">
        <v>211</v>
      </c>
      <c r="B101" s="127" t="s">
        <v>210</v>
      </c>
      <c r="C101" s="125">
        <v>119536</v>
      </c>
      <c r="D101" s="126">
        <v>0</v>
      </c>
      <c r="E101" s="125">
        <v>-18400</v>
      </c>
      <c r="F101" s="125">
        <v>101136</v>
      </c>
      <c r="G101" s="125">
        <v>9441.1200000000008</v>
      </c>
      <c r="H101" s="124">
        <v>9.3399999999999997E-2</v>
      </c>
    </row>
    <row r="102" spans="1:8" x14ac:dyDescent="0.2">
      <c r="A102" s="123" t="s">
        <v>209</v>
      </c>
      <c r="B102" s="123" t="s">
        <v>208</v>
      </c>
      <c r="C102" s="121">
        <v>157402</v>
      </c>
      <c r="D102" s="122">
        <v>0</v>
      </c>
      <c r="E102" s="121">
        <v>44017</v>
      </c>
      <c r="F102" s="121">
        <v>201419</v>
      </c>
      <c r="G102" s="121">
        <v>15232.84</v>
      </c>
      <c r="H102" s="120">
        <v>7.5600000000000001E-2</v>
      </c>
    </row>
    <row r="103" spans="1:8" x14ac:dyDescent="0.2">
      <c r="A103" s="127" t="s">
        <v>207</v>
      </c>
      <c r="B103" s="127" t="s">
        <v>206</v>
      </c>
      <c r="C103" s="125">
        <v>247390</v>
      </c>
      <c r="D103" s="126">
        <v>0</v>
      </c>
      <c r="E103" s="125">
        <v>220500</v>
      </c>
      <c r="F103" s="125">
        <v>467890</v>
      </c>
      <c r="G103" s="125">
        <v>150865.69</v>
      </c>
      <c r="H103" s="124">
        <v>0.32240000000000002</v>
      </c>
    </row>
    <row r="104" spans="1:8" x14ac:dyDescent="0.2">
      <c r="A104" s="123" t="s">
        <v>205</v>
      </c>
      <c r="B104" s="123" t="s">
        <v>36</v>
      </c>
      <c r="C104" s="121">
        <v>46324221</v>
      </c>
      <c r="D104" s="122">
        <v>0</v>
      </c>
      <c r="E104" s="121">
        <v>-5251600</v>
      </c>
      <c r="F104" s="121">
        <v>41072621</v>
      </c>
      <c r="G104" s="121">
        <v>32404168.57</v>
      </c>
      <c r="H104" s="120">
        <v>0.78890000000000005</v>
      </c>
    </row>
    <row r="105" spans="1:8" x14ac:dyDescent="0.2">
      <c r="A105" s="127" t="s">
        <v>204</v>
      </c>
      <c r="B105" s="127" t="s">
        <v>203</v>
      </c>
      <c r="C105" s="125">
        <v>4136390</v>
      </c>
      <c r="D105" s="126">
        <v>0</v>
      </c>
      <c r="E105" s="125">
        <v>1263820.57</v>
      </c>
      <c r="F105" s="125">
        <v>5400210.5700000003</v>
      </c>
      <c r="G105" s="125">
        <v>34148.080000000002</v>
      </c>
      <c r="H105" s="124">
        <v>6.3E-3</v>
      </c>
    </row>
    <row r="106" spans="1:8" x14ac:dyDescent="0.2">
      <c r="A106" s="123" t="s">
        <v>202</v>
      </c>
      <c r="B106" s="123" t="s">
        <v>201</v>
      </c>
      <c r="C106" s="121">
        <v>31850</v>
      </c>
      <c r="D106" s="122">
        <v>0</v>
      </c>
      <c r="E106" s="121">
        <v>-12150</v>
      </c>
      <c r="F106" s="121">
        <v>19700</v>
      </c>
      <c r="G106" s="121">
        <v>19690.71</v>
      </c>
      <c r="H106" s="120">
        <v>0.99950000000000006</v>
      </c>
    </row>
    <row r="107" spans="1:8" x14ac:dyDescent="0.2">
      <c r="A107" s="127" t="s">
        <v>200</v>
      </c>
      <c r="B107" s="127" t="s">
        <v>199</v>
      </c>
      <c r="C107" s="125">
        <v>16900</v>
      </c>
      <c r="D107" s="126">
        <v>0</v>
      </c>
      <c r="E107" s="125">
        <v>60000</v>
      </c>
      <c r="F107" s="125">
        <v>76900</v>
      </c>
      <c r="G107" s="125">
        <v>11660.39</v>
      </c>
      <c r="H107" s="124">
        <v>0.15160000000000001</v>
      </c>
    </row>
    <row r="108" spans="1:8" x14ac:dyDescent="0.2">
      <c r="A108" s="123" t="s">
        <v>198</v>
      </c>
      <c r="B108" s="123" t="s">
        <v>197</v>
      </c>
      <c r="C108" s="121">
        <v>3332340</v>
      </c>
      <c r="D108" s="122">
        <v>0</v>
      </c>
      <c r="E108" s="121">
        <v>1965420.57</v>
      </c>
      <c r="F108" s="121">
        <v>5297760.57</v>
      </c>
      <c r="G108" s="122">
        <v>0</v>
      </c>
      <c r="H108" s="122" t="s">
        <v>192</v>
      </c>
    </row>
    <row r="109" spans="1:8" x14ac:dyDescent="0.2">
      <c r="A109" s="127" t="s">
        <v>196</v>
      </c>
      <c r="B109" s="127" t="s">
        <v>195</v>
      </c>
      <c r="C109" s="125">
        <v>713700</v>
      </c>
      <c r="D109" s="126">
        <v>0</v>
      </c>
      <c r="E109" s="125">
        <v>-707850</v>
      </c>
      <c r="F109" s="125">
        <v>5850</v>
      </c>
      <c r="G109" s="125">
        <v>2796.98</v>
      </c>
      <c r="H109" s="124">
        <v>0.47810000000000002</v>
      </c>
    </row>
    <row r="110" spans="1:8" x14ac:dyDescent="0.2">
      <c r="A110" s="123" t="s">
        <v>194</v>
      </c>
      <c r="B110" s="123" t="s">
        <v>193</v>
      </c>
      <c r="C110" s="121">
        <v>41600</v>
      </c>
      <c r="D110" s="122">
        <v>0</v>
      </c>
      <c r="E110" s="121">
        <v>-41600</v>
      </c>
      <c r="F110" s="122">
        <v>0</v>
      </c>
      <c r="G110" s="122">
        <v>0</v>
      </c>
      <c r="H110" s="122" t="s">
        <v>192</v>
      </c>
    </row>
    <row r="111" spans="1:8" x14ac:dyDescent="0.2">
      <c r="A111" s="127" t="s">
        <v>191</v>
      </c>
      <c r="B111" s="127" t="s">
        <v>190</v>
      </c>
      <c r="C111" s="125">
        <v>42187831</v>
      </c>
      <c r="D111" s="126">
        <v>0</v>
      </c>
      <c r="E111" s="125">
        <v>-6515420.5700000003</v>
      </c>
      <c r="F111" s="125">
        <v>35672410.43</v>
      </c>
      <c r="G111" s="125">
        <v>32370020.489999998</v>
      </c>
      <c r="H111" s="124">
        <v>0.90739999999999998</v>
      </c>
    </row>
    <row r="112" spans="1:8" x14ac:dyDescent="0.2">
      <c r="A112" s="123" t="s">
        <v>189</v>
      </c>
      <c r="B112" s="123" t="s">
        <v>188</v>
      </c>
      <c r="C112" s="121">
        <v>42187831</v>
      </c>
      <c r="D112" s="122">
        <v>0</v>
      </c>
      <c r="E112" s="121">
        <v>-6515420.5700000003</v>
      </c>
      <c r="F112" s="121">
        <v>35672410.43</v>
      </c>
      <c r="G112" s="121">
        <v>32370020.489999998</v>
      </c>
      <c r="H112" s="120">
        <v>0.90739999999999998</v>
      </c>
    </row>
    <row r="113" spans="1:8" x14ac:dyDescent="0.2">
      <c r="A113" s="127" t="s">
        <v>187</v>
      </c>
      <c r="B113" s="127" t="s">
        <v>37</v>
      </c>
      <c r="C113" s="125">
        <v>518314</v>
      </c>
      <c r="D113" s="126">
        <v>0</v>
      </c>
      <c r="E113" s="125">
        <v>7964386.3700000001</v>
      </c>
      <c r="F113" s="125">
        <v>8482700.3699999992</v>
      </c>
      <c r="G113" s="125">
        <v>6799826.3200000003</v>
      </c>
      <c r="H113" s="124">
        <v>0.80159999999999998</v>
      </c>
    </row>
    <row r="114" spans="1:8" x14ac:dyDescent="0.2">
      <c r="A114" s="123" t="s">
        <v>186</v>
      </c>
      <c r="B114" s="123" t="s">
        <v>185</v>
      </c>
      <c r="C114" s="121">
        <v>518314</v>
      </c>
      <c r="D114" s="122">
        <v>0</v>
      </c>
      <c r="E114" s="121">
        <v>7964386.3700000001</v>
      </c>
      <c r="F114" s="121">
        <v>8482700.3699999992</v>
      </c>
      <c r="G114" s="121">
        <v>6799826.3200000003</v>
      </c>
      <c r="H114" s="120">
        <v>0.80159999999999998</v>
      </c>
    </row>
    <row r="115" spans="1:8" x14ac:dyDescent="0.2">
      <c r="A115" s="127" t="s">
        <v>184</v>
      </c>
      <c r="B115" s="127" t="s">
        <v>183</v>
      </c>
      <c r="C115" s="126">
        <v>0</v>
      </c>
      <c r="D115" s="126">
        <v>0</v>
      </c>
      <c r="E115" s="125">
        <v>4314856.37</v>
      </c>
      <c r="F115" s="125">
        <v>4314856.37</v>
      </c>
      <c r="G115" s="125">
        <v>4255391.3099999996</v>
      </c>
      <c r="H115" s="124">
        <v>0.98619999999999997</v>
      </c>
    </row>
    <row r="116" spans="1:8" x14ac:dyDescent="0.2">
      <c r="A116" s="123" t="s">
        <v>182</v>
      </c>
      <c r="B116" s="123" t="s">
        <v>181</v>
      </c>
      <c r="C116" s="121">
        <v>518314</v>
      </c>
      <c r="D116" s="122">
        <v>0</v>
      </c>
      <c r="E116" s="121">
        <v>3649530</v>
      </c>
      <c r="F116" s="121">
        <v>4167844</v>
      </c>
      <c r="G116" s="121">
        <v>2544435.0099999998</v>
      </c>
      <c r="H116" s="120">
        <v>0.61050000000000004</v>
      </c>
    </row>
    <row r="117" spans="1:8" x14ac:dyDescent="0.2">
      <c r="A117" s="116"/>
    </row>
    <row r="118" spans="1:8" ht="10.199999999999999" thickBot="1" x14ac:dyDescent="0.25">
      <c r="A118" s="196" t="s">
        <v>180</v>
      </c>
      <c r="B118" s="196"/>
      <c r="C118" s="118">
        <v>2957808213</v>
      </c>
      <c r="D118" s="118">
        <v>-87286352.590000004</v>
      </c>
      <c r="E118" s="119">
        <v>0</v>
      </c>
      <c r="F118" s="118">
        <v>2870521860.4099998</v>
      </c>
      <c r="G118" s="118">
        <v>2367988186.9299998</v>
      </c>
      <c r="H118" s="117">
        <v>0.82489999999999997</v>
      </c>
    </row>
    <row r="119" spans="1:8" x14ac:dyDescent="0.2">
      <c r="A119" s="116"/>
    </row>
    <row r="120" spans="1:8" x14ac:dyDescent="0.2">
      <c r="A120" s="115" t="s">
        <v>179</v>
      </c>
    </row>
  </sheetData>
  <mergeCells count="14">
    <mergeCell ref="A7:D7"/>
    <mergeCell ref="A15:D15"/>
    <mergeCell ref="A118:B118"/>
    <mergeCell ref="A8:D8"/>
    <mergeCell ref="A9:D9"/>
    <mergeCell ref="A10:D10"/>
    <mergeCell ref="A11:D11"/>
    <mergeCell ref="A12:D12"/>
    <mergeCell ref="A14:C14"/>
    <mergeCell ref="A2:D2"/>
    <mergeCell ref="A3:D3"/>
    <mergeCell ref="A4:D4"/>
    <mergeCell ref="A5:D5"/>
    <mergeCell ref="A6:D6"/>
  </mergeCells>
  <pageMargins left="0.75" right="0.75" top="1" bottom="1" header="0.5" footer="0.5"/>
  <drawing r:id="rId1"/>
  <legacyDrawing r:id="rId2"/>
  <controls>
    <mc:AlternateContent xmlns:mc="http://schemas.openxmlformats.org/markup-compatibility/2006">
      <mc:Choice Requires="x14">
        <control shapeId="11267" r:id="rId3" name="Control 3">
          <controlPr defaultSize="0" r:id="rId4">
            <anchor moveWithCells="1">
              <from>
                <xdr:col>0</xdr:col>
                <xdr:colOff>0</xdr:colOff>
                <xdr:row>0</xdr:row>
                <xdr:rowOff>0</xdr:rowOff>
              </from>
              <to>
                <xdr:col>1</xdr:col>
                <xdr:colOff>15240</xdr:colOff>
                <xdr:row>1</xdr:row>
                <xdr:rowOff>106680</xdr:rowOff>
              </to>
            </anchor>
          </controlPr>
        </control>
      </mc:Choice>
      <mc:Fallback>
        <control shapeId="11267" r:id="rId3" name="Control 3"/>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A4D9-8703-4DCB-B6A2-50C1E976D6F8}">
  <sheetPr codeName="Hoja2"/>
  <dimension ref="A2:H137"/>
  <sheetViews>
    <sheetView showGridLines="0" workbookViewId="0">
      <selection activeCell="D85" sqref="D85"/>
    </sheetView>
  </sheetViews>
  <sheetFormatPr baseColWidth="10" defaultRowHeight="9.6" x14ac:dyDescent="0.2"/>
  <cols>
    <col min="1" max="1" width="13.109375" style="114" bestFit="1" customWidth="1"/>
    <col min="2" max="2" width="46.21875" style="114" bestFit="1" customWidth="1"/>
    <col min="3" max="3" width="14.6640625" style="114" bestFit="1" customWidth="1"/>
    <col min="4" max="4" width="17.5546875" style="114" bestFit="1" customWidth="1"/>
    <col min="5" max="5" width="12.6640625" style="114" bestFit="1" customWidth="1"/>
    <col min="6" max="6" width="14.88671875" style="114" bestFit="1" customWidth="1"/>
    <col min="7" max="7" width="14.109375" style="114" bestFit="1" customWidth="1"/>
    <col min="8" max="8" width="7.88671875" style="114" bestFit="1" customWidth="1"/>
    <col min="9" max="16384" width="11.5546875" style="114"/>
  </cols>
  <sheetData>
    <row r="2" spans="1:8" x14ac:dyDescent="0.2">
      <c r="A2" s="193" t="s">
        <v>57</v>
      </c>
      <c r="B2" s="193"/>
      <c r="C2" s="193"/>
      <c r="D2" s="193"/>
    </row>
    <row r="3" spans="1:8" x14ac:dyDescent="0.2">
      <c r="A3" s="193" t="s">
        <v>394</v>
      </c>
      <c r="B3" s="193"/>
      <c r="C3" s="193"/>
      <c r="D3" s="193"/>
    </row>
    <row r="4" spans="1:8" x14ac:dyDescent="0.2">
      <c r="A4" s="193" t="s">
        <v>395</v>
      </c>
      <c r="B4" s="193"/>
      <c r="C4" s="193"/>
      <c r="D4" s="193"/>
    </row>
    <row r="5" spans="1:8" ht="9.6" customHeight="1" x14ac:dyDescent="0.2">
      <c r="A5" s="194" t="s">
        <v>392</v>
      </c>
      <c r="B5" s="194"/>
      <c r="C5" s="194"/>
      <c r="D5" s="194"/>
    </row>
    <row r="6" spans="1:8" x14ac:dyDescent="0.2">
      <c r="A6" s="193" t="s">
        <v>391</v>
      </c>
      <c r="B6" s="193"/>
      <c r="C6" s="193"/>
      <c r="D6" s="193"/>
    </row>
    <row r="7" spans="1:8" ht="9.6" customHeight="1" x14ac:dyDescent="0.2">
      <c r="A7" s="194" t="s">
        <v>390</v>
      </c>
      <c r="B7" s="194"/>
      <c r="C7" s="194"/>
      <c r="D7" s="194"/>
    </row>
    <row r="8" spans="1:8" ht="9.6" customHeight="1" x14ac:dyDescent="0.2">
      <c r="A8" s="194" t="s">
        <v>389</v>
      </c>
      <c r="B8" s="194"/>
      <c r="C8" s="194"/>
      <c r="D8" s="194"/>
    </row>
    <row r="9" spans="1:8" ht="9.6" customHeight="1" x14ac:dyDescent="0.2">
      <c r="A9" s="194" t="s">
        <v>388</v>
      </c>
      <c r="B9" s="194"/>
      <c r="C9" s="194"/>
      <c r="D9" s="194"/>
    </row>
    <row r="10" spans="1:8" ht="9.6" customHeight="1" x14ac:dyDescent="0.2">
      <c r="A10" s="194" t="s">
        <v>396</v>
      </c>
      <c r="B10" s="194"/>
      <c r="C10" s="194"/>
      <c r="D10" s="194"/>
    </row>
    <row r="11" spans="1:8" ht="9.6" customHeight="1" x14ac:dyDescent="0.2">
      <c r="A11" s="194" t="s">
        <v>386</v>
      </c>
      <c r="B11" s="194"/>
      <c r="C11" s="194"/>
      <c r="D11" s="194"/>
    </row>
    <row r="12" spans="1:8" ht="9.6" customHeight="1" x14ac:dyDescent="0.2">
      <c r="A12" s="194" t="s">
        <v>385</v>
      </c>
      <c r="B12" s="194"/>
      <c r="C12" s="194"/>
      <c r="D12" s="194"/>
    </row>
    <row r="13" spans="1:8" x14ac:dyDescent="0.2">
      <c r="A13" s="116"/>
    </row>
    <row r="14" spans="1:8" x14ac:dyDescent="0.2">
      <c r="A14" s="197"/>
      <c r="B14" s="197"/>
      <c r="C14" s="197"/>
    </row>
    <row r="15" spans="1:8" x14ac:dyDescent="0.2">
      <c r="A15" s="195"/>
      <c r="B15" s="195"/>
      <c r="C15" s="195"/>
      <c r="D15" s="195"/>
    </row>
    <row r="16" spans="1:8" x14ac:dyDescent="0.2">
      <c r="A16" s="129" t="s">
        <v>384</v>
      </c>
      <c r="B16" s="129" t="s">
        <v>383</v>
      </c>
      <c r="C16" s="128" t="s">
        <v>382</v>
      </c>
      <c r="D16" s="128" t="s">
        <v>381</v>
      </c>
      <c r="E16" s="128" t="s">
        <v>380</v>
      </c>
      <c r="F16" s="128" t="s">
        <v>379</v>
      </c>
      <c r="G16" s="128" t="s">
        <v>378</v>
      </c>
      <c r="H16" s="115" t="s">
        <v>377</v>
      </c>
    </row>
    <row r="17" spans="1:8" x14ac:dyDescent="0.2">
      <c r="A17" s="116"/>
    </row>
    <row r="19" spans="1:8" x14ac:dyDescent="0.2">
      <c r="A19" s="116"/>
    </row>
    <row r="20" spans="1:8" x14ac:dyDescent="0.2">
      <c r="A20" s="127" t="s">
        <v>376</v>
      </c>
      <c r="B20" s="127" t="s">
        <v>33</v>
      </c>
      <c r="C20" s="125">
        <v>837932841</v>
      </c>
      <c r="D20" s="126">
        <v>0</v>
      </c>
      <c r="E20" s="125">
        <v>-37407999</v>
      </c>
      <c r="F20" s="125">
        <v>800524842</v>
      </c>
      <c r="G20" s="125">
        <v>519919859.98000002</v>
      </c>
      <c r="H20" s="124">
        <v>0.64949999999999997</v>
      </c>
    </row>
    <row r="21" spans="1:8" x14ac:dyDescent="0.2">
      <c r="A21" s="123" t="s">
        <v>375</v>
      </c>
      <c r="B21" s="123" t="s">
        <v>374</v>
      </c>
      <c r="C21" s="121">
        <v>525906551</v>
      </c>
      <c r="D21" s="122">
        <v>0</v>
      </c>
      <c r="E21" s="121">
        <v>-7479161</v>
      </c>
      <c r="F21" s="121">
        <v>518427390</v>
      </c>
      <c r="G21" s="121">
        <v>328378187.67000002</v>
      </c>
      <c r="H21" s="120">
        <v>0.63339999999999996</v>
      </c>
    </row>
    <row r="22" spans="1:8" x14ac:dyDescent="0.2">
      <c r="A22" s="127" t="s">
        <v>373</v>
      </c>
      <c r="B22" s="127" t="s">
        <v>372</v>
      </c>
      <c r="C22" s="125">
        <v>488440942</v>
      </c>
      <c r="D22" s="126">
        <v>0</v>
      </c>
      <c r="E22" s="125">
        <v>1221098</v>
      </c>
      <c r="F22" s="125">
        <v>489662040</v>
      </c>
      <c r="G22" s="125">
        <v>315949368.67000002</v>
      </c>
      <c r="H22" s="124">
        <v>0.6452</v>
      </c>
    </row>
    <row r="23" spans="1:8" x14ac:dyDescent="0.2">
      <c r="A23" s="123" t="s">
        <v>371</v>
      </c>
      <c r="B23" s="123" t="s">
        <v>370</v>
      </c>
      <c r="C23" s="121">
        <v>13894837</v>
      </c>
      <c r="D23" s="122">
        <v>0</v>
      </c>
      <c r="E23" s="122">
        <v>0</v>
      </c>
      <c r="F23" s="121">
        <v>13894837</v>
      </c>
      <c r="G23" s="121">
        <v>12428819</v>
      </c>
      <c r="H23" s="120">
        <v>0.89449999999999996</v>
      </c>
    </row>
    <row r="24" spans="1:8" x14ac:dyDescent="0.2">
      <c r="A24" s="127" t="s">
        <v>369</v>
      </c>
      <c r="B24" s="127" t="s">
        <v>368</v>
      </c>
      <c r="C24" s="125">
        <v>23570772</v>
      </c>
      <c r="D24" s="126">
        <v>0</v>
      </c>
      <c r="E24" s="125">
        <v>-8700259</v>
      </c>
      <c r="F24" s="125">
        <v>14870513</v>
      </c>
      <c r="G24" s="126">
        <v>0</v>
      </c>
      <c r="H24" s="126" t="s">
        <v>192</v>
      </c>
    </row>
    <row r="25" spans="1:8" x14ac:dyDescent="0.2">
      <c r="A25" s="123" t="s">
        <v>367</v>
      </c>
      <c r="B25" s="123" t="s">
        <v>366</v>
      </c>
      <c r="C25" s="121">
        <v>4355708</v>
      </c>
      <c r="D25" s="122">
        <v>0</v>
      </c>
      <c r="E25" s="121">
        <v>2187395</v>
      </c>
      <c r="F25" s="121">
        <v>6543103</v>
      </c>
      <c r="G25" s="121">
        <v>4887722.17</v>
      </c>
      <c r="H25" s="120">
        <v>0.747</v>
      </c>
    </row>
    <row r="26" spans="1:8" x14ac:dyDescent="0.2">
      <c r="A26" s="127" t="s">
        <v>365</v>
      </c>
      <c r="B26" s="127" t="s">
        <v>364</v>
      </c>
      <c r="C26" s="125">
        <v>967663</v>
      </c>
      <c r="D26" s="126">
        <v>0</v>
      </c>
      <c r="E26" s="125">
        <v>25000</v>
      </c>
      <c r="F26" s="125">
        <v>992663</v>
      </c>
      <c r="G26" s="125">
        <v>330424</v>
      </c>
      <c r="H26" s="124">
        <v>0.33289999999999997</v>
      </c>
    </row>
    <row r="27" spans="1:8" x14ac:dyDescent="0.2">
      <c r="A27" s="123" t="s">
        <v>363</v>
      </c>
      <c r="B27" s="123" t="s">
        <v>362</v>
      </c>
      <c r="C27" s="121">
        <v>181467</v>
      </c>
      <c r="D27" s="122">
        <v>0</v>
      </c>
      <c r="E27" s="121">
        <v>1962395</v>
      </c>
      <c r="F27" s="121">
        <v>2143862</v>
      </c>
      <c r="G27" s="121">
        <v>1161047.76</v>
      </c>
      <c r="H27" s="120">
        <v>0.54159999999999997</v>
      </c>
    </row>
    <row r="28" spans="1:8" x14ac:dyDescent="0.2">
      <c r="A28" s="127" t="s">
        <v>359</v>
      </c>
      <c r="B28" s="127" t="s">
        <v>358</v>
      </c>
      <c r="C28" s="125">
        <v>3206578</v>
      </c>
      <c r="D28" s="126">
        <v>0</v>
      </c>
      <c r="E28" s="125">
        <v>200000</v>
      </c>
      <c r="F28" s="125">
        <v>3406578</v>
      </c>
      <c r="G28" s="125">
        <v>3396250.41</v>
      </c>
      <c r="H28" s="124">
        <v>0.997</v>
      </c>
    </row>
    <row r="29" spans="1:8" x14ac:dyDescent="0.2">
      <c r="A29" s="123" t="s">
        <v>357</v>
      </c>
      <c r="B29" s="123" t="s">
        <v>356</v>
      </c>
      <c r="C29" s="121">
        <v>119087579</v>
      </c>
      <c r="D29" s="122">
        <v>0</v>
      </c>
      <c r="E29" s="121">
        <v>-32038233</v>
      </c>
      <c r="F29" s="121">
        <v>87049346</v>
      </c>
      <c r="G29" s="121">
        <v>70223310.959999993</v>
      </c>
      <c r="H29" s="120">
        <v>0.80669999999999997</v>
      </c>
    </row>
    <row r="30" spans="1:8" x14ac:dyDescent="0.2">
      <c r="A30" s="127" t="s">
        <v>355</v>
      </c>
      <c r="B30" s="127" t="s">
        <v>354</v>
      </c>
      <c r="C30" s="125">
        <v>2649004</v>
      </c>
      <c r="D30" s="126">
        <v>0</v>
      </c>
      <c r="E30" s="126">
        <v>0</v>
      </c>
      <c r="F30" s="125">
        <v>2649004</v>
      </c>
      <c r="G30" s="125">
        <v>1533480</v>
      </c>
      <c r="H30" s="124">
        <v>0.57889999999999997</v>
      </c>
    </row>
    <row r="31" spans="1:8" x14ac:dyDescent="0.2">
      <c r="A31" s="123" t="s">
        <v>351</v>
      </c>
      <c r="B31" s="123" t="s">
        <v>350</v>
      </c>
      <c r="C31" s="121">
        <v>44218571</v>
      </c>
      <c r="D31" s="122">
        <v>0</v>
      </c>
      <c r="E31" s="122">
        <v>0</v>
      </c>
      <c r="F31" s="121">
        <v>44218571</v>
      </c>
      <c r="G31" s="121">
        <v>30153972.079999998</v>
      </c>
      <c r="H31" s="120">
        <v>0.68189999999999995</v>
      </c>
    </row>
    <row r="32" spans="1:8" x14ac:dyDescent="0.2">
      <c r="A32" s="127" t="s">
        <v>349</v>
      </c>
      <c r="B32" s="127" t="s">
        <v>348</v>
      </c>
      <c r="C32" s="125">
        <v>69667759</v>
      </c>
      <c r="D32" s="126">
        <v>0</v>
      </c>
      <c r="E32" s="125">
        <v>-32801537</v>
      </c>
      <c r="F32" s="125">
        <v>36866222</v>
      </c>
      <c r="G32" s="125">
        <v>36866171.329999998</v>
      </c>
      <c r="H32" s="124">
        <v>1</v>
      </c>
    </row>
    <row r="33" spans="1:8" x14ac:dyDescent="0.2">
      <c r="A33" s="123" t="s">
        <v>347</v>
      </c>
      <c r="B33" s="123" t="s">
        <v>346</v>
      </c>
      <c r="C33" s="121">
        <v>2552245</v>
      </c>
      <c r="D33" s="122">
        <v>0</v>
      </c>
      <c r="E33" s="121">
        <v>763304</v>
      </c>
      <c r="F33" s="121">
        <v>3315549</v>
      </c>
      <c r="G33" s="121">
        <v>1669687.55</v>
      </c>
      <c r="H33" s="120">
        <v>0.50360000000000005</v>
      </c>
    </row>
    <row r="34" spans="1:8" x14ac:dyDescent="0.2">
      <c r="A34" s="127" t="s">
        <v>345</v>
      </c>
      <c r="B34" s="127" t="s">
        <v>344</v>
      </c>
      <c r="C34" s="125">
        <v>100822384</v>
      </c>
      <c r="D34" s="126">
        <v>0</v>
      </c>
      <c r="E34" s="125">
        <v>-78000</v>
      </c>
      <c r="F34" s="125">
        <v>100744384</v>
      </c>
      <c r="G34" s="125">
        <v>63058978.869999997</v>
      </c>
      <c r="H34" s="124">
        <v>0.62590000000000001</v>
      </c>
    </row>
    <row r="35" spans="1:8" x14ac:dyDescent="0.2">
      <c r="A35" s="123" t="s">
        <v>343</v>
      </c>
      <c r="B35" s="123" t="s">
        <v>342</v>
      </c>
      <c r="C35" s="121">
        <v>55678034</v>
      </c>
      <c r="D35" s="122">
        <v>0</v>
      </c>
      <c r="E35" s="121">
        <v>-78000</v>
      </c>
      <c r="F35" s="121">
        <v>55600034</v>
      </c>
      <c r="G35" s="121">
        <v>34823604.689999998</v>
      </c>
      <c r="H35" s="120">
        <v>0.62629999999999997</v>
      </c>
    </row>
    <row r="36" spans="1:8" x14ac:dyDescent="0.2">
      <c r="A36" s="127" t="s">
        <v>341</v>
      </c>
      <c r="B36" s="127" t="s">
        <v>340</v>
      </c>
      <c r="C36" s="125">
        <v>3009623</v>
      </c>
      <c r="D36" s="126">
        <v>0</v>
      </c>
      <c r="E36" s="126">
        <v>0</v>
      </c>
      <c r="F36" s="125">
        <v>3009623</v>
      </c>
      <c r="G36" s="125">
        <v>1882362.71</v>
      </c>
      <c r="H36" s="124">
        <v>0.62539999999999996</v>
      </c>
    </row>
    <row r="37" spans="1:8" x14ac:dyDescent="0.2">
      <c r="A37" s="123" t="s">
        <v>339</v>
      </c>
      <c r="B37" s="123" t="s">
        <v>338</v>
      </c>
      <c r="C37" s="121">
        <v>9028870</v>
      </c>
      <c r="D37" s="122">
        <v>0</v>
      </c>
      <c r="E37" s="122">
        <v>0</v>
      </c>
      <c r="F37" s="121">
        <v>9028870</v>
      </c>
      <c r="G37" s="121">
        <v>5647078.6399999997</v>
      </c>
      <c r="H37" s="120">
        <v>0.62539999999999996</v>
      </c>
    </row>
    <row r="38" spans="1:8" x14ac:dyDescent="0.2">
      <c r="A38" s="127" t="s">
        <v>337</v>
      </c>
      <c r="B38" s="127" t="s">
        <v>336</v>
      </c>
      <c r="C38" s="125">
        <v>30096234</v>
      </c>
      <c r="D38" s="126">
        <v>0</v>
      </c>
      <c r="E38" s="126">
        <v>0</v>
      </c>
      <c r="F38" s="125">
        <v>30096234</v>
      </c>
      <c r="G38" s="125">
        <v>18823577.120000001</v>
      </c>
      <c r="H38" s="124">
        <v>0.62539999999999996</v>
      </c>
    </row>
    <row r="39" spans="1:8" x14ac:dyDescent="0.2">
      <c r="A39" s="123" t="s">
        <v>335</v>
      </c>
      <c r="B39" s="123" t="s">
        <v>334</v>
      </c>
      <c r="C39" s="121">
        <v>3009623</v>
      </c>
      <c r="D39" s="122">
        <v>0</v>
      </c>
      <c r="E39" s="122">
        <v>0</v>
      </c>
      <c r="F39" s="121">
        <v>3009623</v>
      </c>
      <c r="G39" s="121">
        <v>1882355.71</v>
      </c>
      <c r="H39" s="120">
        <v>0.62539999999999996</v>
      </c>
    </row>
    <row r="40" spans="1:8" x14ac:dyDescent="0.2">
      <c r="A40" s="127" t="s">
        <v>333</v>
      </c>
      <c r="B40" s="127" t="s">
        <v>332</v>
      </c>
      <c r="C40" s="125">
        <v>87760619</v>
      </c>
      <c r="D40" s="126">
        <v>0</v>
      </c>
      <c r="E40" s="126">
        <v>0</v>
      </c>
      <c r="F40" s="125">
        <v>87760619</v>
      </c>
      <c r="G40" s="125">
        <v>53371660.310000002</v>
      </c>
      <c r="H40" s="124">
        <v>0.60819999999999996</v>
      </c>
    </row>
    <row r="41" spans="1:8" x14ac:dyDescent="0.2">
      <c r="A41" s="123" t="s">
        <v>331</v>
      </c>
      <c r="B41" s="123" t="s">
        <v>330</v>
      </c>
      <c r="C41" s="121">
        <v>30577774</v>
      </c>
      <c r="D41" s="122">
        <v>0</v>
      </c>
      <c r="E41" s="122">
        <v>0</v>
      </c>
      <c r="F41" s="121">
        <v>30577774</v>
      </c>
      <c r="G41" s="121">
        <v>18957436.739999998</v>
      </c>
      <c r="H41" s="120">
        <v>0.62</v>
      </c>
    </row>
    <row r="42" spans="1:8" x14ac:dyDescent="0.2">
      <c r="A42" s="127" t="s">
        <v>329</v>
      </c>
      <c r="B42" s="127" t="s">
        <v>328</v>
      </c>
      <c r="C42" s="125">
        <v>9028870</v>
      </c>
      <c r="D42" s="126">
        <v>0</v>
      </c>
      <c r="E42" s="126">
        <v>0</v>
      </c>
      <c r="F42" s="125">
        <v>9028870</v>
      </c>
      <c r="G42" s="125">
        <v>5717172.6399999997</v>
      </c>
      <c r="H42" s="124">
        <v>0.63319999999999999</v>
      </c>
    </row>
    <row r="43" spans="1:8" x14ac:dyDescent="0.2">
      <c r="A43" s="123" t="s">
        <v>327</v>
      </c>
      <c r="B43" s="123" t="s">
        <v>326</v>
      </c>
      <c r="C43" s="121">
        <v>18057741</v>
      </c>
      <c r="D43" s="122">
        <v>0</v>
      </c>
      <c r="E43" s="122">
        <v>0</v>
      </c>
      <c r="F43" s="121">
        <v>18057741</v>
      </c>
      <c r="G43" s="121">
        <v>11391349.130000001</v>
      </c>
      <c r="H43" s="120">
        <v>0.63080000000000003</v>
      </c>
    </row>
    <row r="44" spans="1:8" x14ac:dyDescent="0.2">
      <c r="A44" s="127" t="s">
        <v>325</v>
      </c>
      <c r="B44" s="127" t="s">
        <v>324</v>
      </c>
      <c r="C44" s="125">
        <v>30096234</v>
      </c>
      <c r="D44" s="126">
        <v>0</v>
      </c>
      <c r="E44" s="126">
        <v>0</v>
      </c>
      <c r="F44" s="125">
        <v>30096234</v>
      </c>
      <c r="G44" s="125">
        <v>17305701.800000001</v>
      </c>
      <c r="H44" s="124">
        <v>0.57499999999999996</v>
      </c>
    </row>
    <row r="45" spans="1:8" x14ac:dyDescent="0.2">
      <c r="A45" s="140" t="s">
        <v>323</v>
      </c>
      <c r="B45" s="140" t="s">
        <v>34</v>
      </c>
      <c r="C45" s="141">
        <v>1741329544</v>
      </c>
      <c r="D45" s="141">
        <v>13954270</v>
      </c>
      <c r="E45" s="121">
        <v>-97666780</v>
      </c>
      <c r="F45" s="121">
        <v>1657617034</v>
      </c>
      <c r="G45" s="121">
        <v>1329127254.9100001</v>
      </c>
      <c r="H45" s="120">
        <v>0.80179999999999996</v>
      </c>
    </row>
    <row r="46" spans="1:8" x14ac:dyDescent="0.2">
      <c r="A46" s="127" t="s">
        <v>322</v>
      </c>
      <c r="B46" s="127" t="s">
        <v>321</v>
      </c>
      <c r="C46" s="125">
        <v>1334335334</v>
      </c>
      <c r="D46" s="126">
        <v>0</v>
      </c>
      <c r="E46" s="125">
        <v>3672106</v>
      </c>
      <c r="F46" s="125">
        <v>1338007440</v>
      </c>
      <c r="G46" s="125">
        <v>1134116939.95</v>
      </c>
      <c r="H46" s="124">
        <v>0.84760000000000002</v>
      </c>
    </row>
    <row r="47" spans="1:8" x14ac:dyDescent="0.2">
      <c r="A47" s="123" t="s">
        <v>320</v>
      </c>
      <c r="B47" s="123" t="s">
        <v>319</v>
      </c>
      <c r="C47" s="121">
        <v>59530441</v>
      </c>
      <c r="D47" s="122">
        <v>0</v>
      </c>
      <c r="E47" s="121">
        <v>2809984</v>
      </c>
      <c r="F47" s="121">
        <v>62340425</v>
      </c>
      <c r="G47" s="121">
        <v>62294586.920000002</v>
      </c>
      <c r="H47" s="120">
        <v>0.99929999999999997</v>
      </c>
    </row>
    <row r="48" spans="1:8" x14ac:dyDescent="0.2">
      <c r="A48" s="127" t="s">
        <v>318</v>
      </c>
      <c r="B48" s="127" t="s">
        <v>317</v>
      </c>
      <c r="C48" s="125">
        <v>1216187234</v>
      </c>
      <c r="D48" s="126">
        <v>0</v>
      </c>
      <c r="E48" s="125">
        <v>890809</v>
      </c>
      <c r="F48" s="125">
        <v>1217078043</v>
      </c>
      <c r="G48" s="125">
        <v>1031264639.3200001</v>
      </c>
      <c r="H48" s="124">
        <v>0.84730000000000005</v>
      </c>
    </row>
    <row r="49" spans="1:8" x14ac:dyDescent="0.2">
      <c r="A49" s="123" t="s">
        <v>316</v>
      </c>
      <c r="B49" s="123" t="s">
        <v>315</v>
      </c>
      <c r="C49" s="121">
        <v>57597659</v>
      </c>
      <c r="D49" s="122">
        <v>0</v>
      </c>
      <c r="E49" s="121">
        <v>-28687</v>
      </c>
      <c r="F49" s="121">
        <v>57568972</v>
      </c>
      <c r="G49" s="121">
        <v>40557713.710000001</v>
      </c>
      <c r="H49" s="120">
        <v>0.70450000000000002</v>
      </c>
    </row>
    <row r="50" spans="1:8" x14ac:dyDescent="0.2">
      <c r="A50" s="127" t="s">
        <v>314</v>
      </c>
      <c r="B50" s="127" t="s">
        <v>313</v>
      </c>
      <c r="C50" s="125">
        <v>1020000</v>
      </c>
      <c r="D50" s="126">
        <v>0</v>
      </c>
      <c r="E50" s="126">
        <v>0</v>
      </c>
      <c r="F50" s="125">
        <v>1020000</v>
      </c>
      <c r="G50" s="126">
        <v>0</v>
      </c>
      <c r="H50" s="126" t="s">
        <v>192</v>
      </c>
    </row>
    <row r="51" spans="1:8" x14ac:dyDescent="0.2">
      <c r="A51" s="123" t="s">
        <v>312</v>
      </c>
      <c r="B51" s="123" t="s">
        <v>311</v>
      </c>
      <c r="C51" s="121">
        <v>29662147</v>
      </c>
      <c r="D51" s="122">
        <v>0</v>
      </c>
      <c r="E51" s="121">
        <v>310690</v>
      </c>
      <c r="F51" s="121">
        <v>29972837</v>
      </c>
      <c r="G51" s="121">
        <v>17561064.84</v>
      </c>
      <c r="H51" s="120">
        <v>0.58589999999999998</v>
      </c>
    </row>
    <row r="52" spans="1:8" x14ac:dyDescent="0.2">
      <c r="A52" s="127" t="s">
        <v>310</v>
      </c>
      <c r="B52" s="127" t="s">
        <v>309</v>
      </c>
      <c r="C52" s="125">
        <v>1499645</v>
      </c>
      <c r="D52" s="126">
        <v>0</v>
      </c>
      <c r="E52" s="125">
        <v>135940</v>
      </c>
      <c r="F52" s="125">
        <v>1635585</v>
      </c>
      <c r="G52" s="125">
        <v>332328.21999999997</v>
      </c>
      <c r="H52" s="124">
        <v>0.20319999999999999</v>
      </c>
    </row>
    <row r="53" spans="1:8" x14ac:dyDescent="0.2">
      <c r="A53" s="123" t="s">
        <v>308</v>
      </c>
      <c r="B53" s="123" t="s">
        <v>307</v>
      </c>
      <c r="C53" s="121">
        <v>17990632</v>
      </c>
      <c r="D53" s="122">
        <v>0</v>
      </c>
      <c r="E53" s="122">
        <v>0</v>
      </c>
      <c r="F53" s="121">
        <v>17990632</v>
      </c>
      <c r="G53" s="121">
        <v>13693845.59</v>
      </c>
      <c r="H53" s="120">
        <v>0.76119999999999999</v>
      </c>
    </row>
    <row r="54" spans="1:8" x14ac:dyDescent="0.2">
      <c r="A54" s="127" t="s">
        <v>397</v>
      </c>
      <c r="B54" s="127" t="s">
        <v>398</v>
      </c>
      <c r="C54" s="125">
        <v>13904</v>
      </c>
      <c r="D54" s="126">
        <v>0</v>
      </c>
      <c r="E54" s="126">
        <v>0</v>
      </c>
      <c r="F54" s="125">
        <v>13904</v>
      </c>
      <c r="G54" s="125">
        <v>6380</v>
      </c>
      <c r="H54" s="124">
        <v>0.45889999999999997</v>
      </c>
    </row>
    <row r="55" spans="1:8" x14ac:dyDescent="0.2">
      <c r="A55" s="123" t="s">
        <v>306</v>
      </c>
      <c r="B55" s="123" t="s">
        <v>305</v>
      </c>
      <c r="C55" s="121">
        <v>10154960</v>
      </c>
      <c r="D55" s="122">
        <v>0</v>
      </c>
      <c r="E55" s="121">
        <v>24750</v>
      </c>
      <c r="F55" s="121">
        <v>10179710</v>
      </c>
      <c r="G55" s="121">
        <v>3523842.86</v>
      </c>
      <c r="H55" s="120">
        <v>0.34620000000000001</v>
      </c>
    </row>
    <row r="56" spans="1:8" x14ac:dyDescent="0.2">
      <c r="A56" s="127" t="s">
        <v>304</v>
      </c>
      <c r="B56" s="127" t="s">
        <v>303</v>
      </c>
      <c r="C56" s="125">
        <v>3006</v>
      </c>
      <c r="D56" s="126">
        <v>0</v>
      </c>
      <c r="E56" s="125">
        <v>150000</v>
      </c>
      <c r="F56" s="125">
        <v>153006</v>
      </c>
      <c r="G56" s="125">
        <v>4668.17</v>
      </c>
      <c r="H56" s="124">
        <v>3.0499999999999999E-2</v>
      </c>
    </row>
    <row r="57" spans="1:8" x14ac:dyDescent="0.2">
      <c r="A57" s="123" t="s">
        <v>302</v>
      </c>
      <c r="B57" s="123" t="s">
        <v>301</v>
      </c>
      <c r="C57" s="121">
        <v>13703577</v>
      </c>
      <c r="D57" s="122">
        <v>0</v>
      </c>
      <c r="E57" s="121">
        <v>97937</v>
      </c>
      <c r="F57" s="121">
        <v>13801514</v>
      </c>
      <c r="G57" s="121">
        <v>6182146.1200000001</v>
      </c>
      <c r="H57" s="120">
        <v>0.44790000000000002</v>
      </c>
    </row>
    <row r="58" spans="1:8" x14ac:dyDescent="0.2">
      <c r="A58" s="127" t="s">
        <v>300</v>
      </c>
      <c r="B58" s="127" t="s">
        <v>299</v>
      </c>
      <c r="C58" s="125">
        <v>3491318</v>
      </c>
      <c r="D58" s="126">
        <v>0</v>
      </c>
      <c r="E58" s="126">
        <v>0</v>
      </c>
      <c r="F58" s="125">
        <v>3491318</v>
      </c>
      <c r="G58" s="125">
        <v>1977502.75</v>
      </c>
      <c r="H58" s="124">
        <v>0.56640000000000001</v>
      </c>
    </row>
    <row r="59" spans="1:8" x14ac:dyDescent="0.2">
      <c r="A59" s="123" t="s">
        <v>298</v>
      </c>
      <c r="B59" s="123" t="s">
        <v>297</v>
      </c>
      <c r="C59" s="121">
        <v>3095894</v>
      </c>
      <c r="D59" s="122">
        <v>0</v>
      </c>
      <c r="E59" s="121">
        <v>-59175</v>
      </c>
      <c r="F59" s="121">
        <v>3036719</v>
      </c>
      <c r="G59" s="121">
        <v>1134841.6599999999</v>
      </c>
      <c r="H59" s="120">
        <v>0.37369999999999998</v>
      </c>
    </row>
    <row r="60" spans="1:8" x14ac:dyDescent="0.2">
      <c r="A60" s="127" t="s">
        <v>296</v>
      </c>
      <c r="B60" s="127" t="s">
        <v>295</v>
      </c>
      <c r="C60" s="125">
        <v>5623644</v>
      </c>
      <c r="D60" s="126">
        <v>0</v>
      </c>
      <c r="E60" s="125">
        <v>157112</v>
      </c>
      <c r="F60" s="125">
        <v>5780756</v>
      </c>
      <c r="G60" s="125">
        <v>2077085.19</v>
      </c>
      <c r="H60" s="124">
        <v>0.35930000000000001</v>
      </c>
    </row>
    <row r="61" spans="1:8" x14ac:dyDescent="0.2">
      <c r="A61" s="123" t="s">
        <v>399</v>
      </c>
      <c r="B61" s="123" t="s">
        <v>400</v>
      </c>
      <c r="C61" s="121">
        <v>1492721</v>
      </c>
      <c r="D61" s="122">
        <v>0</v>
      </c>
      <c r="E61" s="122">
        <v>0</v>
      </c>
      <c r="F61" s="121">
        <v>1492721</v>
      </c>
      <c r="G61" s="121">
        <v>992716.52</v>
      </c>
      <c r="H61" s="120">
        <v>0.66500000000000004</v>
      </c>
    </row>
    <row r="62" spans="1:8" x14ac:dyDescent="0.2">
      <c r="A62" s="127" t="s">
        <v>294</v>
      </c>
      <c r="B62" s="127" t="s">
        <v>293</v>
      </c>
      <c r="C62" s="125">
        <v>262095732</v>
      </c>
      <c r="D62" s="125">
        <v>13954270</v>
      </c>
      <c r="E62" s="125">
        <v>-100314359</v>
      </c>
      <c r="F62" s="125">
        <v>175735643</v>
      </c>
      <c r="G62" s="125">
        <v>110775087.58</v>
      </c>
      <c r="H62" s="124">
        <v>0.63039999999999996</v>
      </c>
    </row>
    <row r="63" spans="1:8" x14ac:dyDescent="0.2">
      <c r="A63" s="123" t="s">
        <v>401</v>
      </c>
      <c r="B63" s="123" t="s">
        <v>402</v>
      </c>
      <c r="C63" s="121">
        <v>2103750</v>
      </c>
      <c r="D63" s="122">
        <v>0</v>
      </c>
      <c r="E63" s="121">
        <v>4274133</v>
      </c>
      <c r="F63" s="121">
        <v>6377883</v>
      </c>
      <c r="G63" s="121">
        <v>2207886.71</v>
      </c>
      <c r="H63" s="120">
        <v>0.34620000000000001</v>
      </c>
    </row>
    <row r="64" spans="1:8" x14ac:dyDescent="0.2">
      <c r="A64" s="127" t="s">
        <v>292</v>
      </c>
      <c r="B64" s="127" t="s">
        <v>291</v>
      </c>
      <c r="C64" s="125">
        <v>126732900</v>
      </c>
      <c r="D64" s="126">
        <v>0</v>
      </c>
      <c r="E64" s="125">
        <v>-126732900</v>
      </c>
      <c r="F64" s="126">
        <v>0</v>
      </c>
      <c r="G64" s="126">
        <v>0</v>
      </c>
      <c r="H64" s="126" t="s">
        <v>192</v>
      </c>
    </row>
    <row r="65" spans="1:8" x14ac:dyDescent="0.2">
      <c r="A65" s="123" t="s">
        <v>290</v>
      </c>
      <c r="B65" s="123" t="s">
        <v>289</v>
      </c>
      <c r="C65" s="121">
        <v>15867193</v>
      </c>
      <c r="D65" s="122">
        <v>0</v>
      </c>
      <c r="E65" s="121">
        <v>-3660637</v>
      </c>
      <c r="F65" s="121">
        <v>12206556</v>
      </c>
      <c r="G65" s="121">
        <v>3515672.83</v>
      </c>
      <c r="H65" s="120">
        <v>0.28799999999999998</v>
      </c>
    </row>
    <row r="66" spans="1:8" x14ac:dyDescent="0.2">
      <c r="A66" s="127" t="s">
        <v>288</v>
      </c>
      <c r="B66" s="127" t="s">
        <v>287</v>
      </c>
      <c r="C66" s="125">
        <v>14043282</v>
      </c>
      <c r="D66" s="125">
        <v>13954270</v>
      </c>
      <c r="E66" s="125">
        <v>-4251348</v>
      </c>
      <c r="F66" s="125">
        <v>23746204</v>
      </c>
      <c r="G66" s="125">
        <v>14315821.470000001</v>
      </c>
      <c r="H66" s="124">
        <v>0.60289999999999999</v>
      </c>
    </row>
    <row r="67" spans="1:8" x14ac:dyDescent="0.2">
      <c r="A67" s="123" t="s">
        <v>286</v>
      </c>
      <c r="B67" s="123" t="s">
        <v>285</v>
      </c>
      <c r="C67" s="121">
        <v>7034692</v>
      </c>
      <c r="D67" s="122">
        <v>0</v>
      </c>
      <c r="E67" s="121">
        <v>1627142</v>
      </c>
      <c r="F67" s="121">
        <v>8661834</v>
      </c>
      <c r="G67" s="121">
        <v>6457829.3600000003</v>
      </c>
      <c r="H67" s="120">
        <v>0.74550000000000005</v>
      </c>
    </row>
    <row r="68" spans="1:8" x14ac:dyDescent="0.2">
      <c r="A68" s="127" t="s">
        <v>284</v>
      </c>
      <c r="B68" s="127" t="s">
        <v>283</v>
      </c>
      <c r="C68" s="125">
        <v>96313915</v>
      </c>
      <c r="D68" s="126">
        <v>0</v>
      </c>
      <c r="E68" s="125">
        <v>28429251</v>
      </c>
      <c r="F68" s="125">
        <v>124743166</v>
      </c>
      <c r="G68" s="125">
        <v>84277877.209999993</v>
      </c>
      <c r="H68" s="124">
        <v>0.67559999999999998</v>
      </c>
    </row>
    <row r="69" spans="1:8" x14ac:dyDescent="0.2">
      <c r="A69" s="123" t="s">
        <v>282</v>
      </c>
      <c r="B69" s="123" t="s">
        <v>281</v>
      </c>
      <c r="C69" s="121">
        <v>20996127</v>
      </c>
      <c r="D69" s="122">
        <v>0</v>
      </c>
      <c r="E69" s="121">
        <v>1200000</v>
      </c>
      <c r="F69" s="121">
        <v>22196127</v>
      </c>
      <c r="G69" s="121">
        <v>13921778.73</v>
      </c>
      <c r="H69" s="120">
        <v>0.62719999999999998</v>
      </c>
    </row>
    <row r="70" spans="1:8" x14ac:dyDescent="0.2">
      <c r="A70" s="127" t="s">
        <v>280</v>
      </c>
      <c r="B70" s="127" t="s">
        <v>279</v>
      </c>
      <c r="C70" s="125">
        <v>1090924</v>
      </c>
      <c r="D70" s="126">
        <v>0</v>
      </c>
      <c r="E70" s="125">
        <v>100000</v>
      </c>
      <c r="F70" s="125">
        <v>1190924</v>
      </c>
      <c r="G70" s="125">
        <v>730850.6</v>
      </c>
      <c r="H70" s="124">
        <v>0.61370000000000002</v>
      </c>
    </row>
    <row r="71" spans="1:8" x14ac:dyDescent="0.2">
      <c r="A71" s="123" t="s">
        <v>278</v>
      </c>
      <c r="B71" s="123" t="s">
        <v>277</v>
      </c>
      <c r="C71" s="121">
        <v>4273997</v>
      </c>
      <c r="D71" s="122">
        <v>0</v>
      </c>
      <c r="E71" s="121">
        <v>300000</v>
      </c>
      <c r="F71" s="121">
        <v>4573997</v>
      </c>
      <c r="G71" s="121">
        <v>4202689.29</v>
      </c>
      <c r="H71" s="120">
        <v>0.91879999999999995</v>
      </c>
    </row>
    <row r="72" spans="1:8" x14ac:dyDescent="0.2">
      <c r="A72" s="127" t="s">
        <v>276</v>
      </c>
      <c r="B72" s="127" t="s">
        <v>275</v>
      </c>
      <c r="C72" s="125">
        <v>7562190</v>
      </c>
      <c r="D72" s="126">
        <v>0</v>
      </c>
      <c r="E72" s="125">
        <v>800000</v>
      </c>
      <c r="F72" s="125">
        <v>8362190</v>
      </c>
      <c r="G72" s="125">
        <v>4698274.6500000004</v>
      </c>
      <c r="H72" s="124">
        <v>0.56179999999999997</v>
      </c>
    </row>
    <row r="73" spans="1:8" x14ac:dyDescent="0.2">
      <c r="A73" s="123" t="s">
        <v>274</v>
      </c>
      <c r="B73" s="123" t="s">
        <v>273</v>
      </c>
      <c r="C73" s="121">
        <v>8069016</v>
      </c>
      <c r="D73" s="122">
        <v>0</v>
      </c>
      <c r="E73" s="122">
        <v>0</v>
      </c>
      <c r="F73" s="121">
        <v>8069016</v>
      </c>
      <c r="G73" s="121">
        <v>4289964.1900000004</v>
      </c>
      <c r="H73" s="120">
        <v>0.53169999999999995</v>
      </c>
    </row>
    <row r="74" spans="1:8" x14ac:dyDescent="0.2">
      <c r="A74" s="127" t="s">
        <v>272</v>
      </c>
      <c r="B74" s="127" t="s">
        <v>271</v>
      </c>
      <c r="C74" s="125">
        <v>5038797</v>
      </c>
      <c r="D74" s="126">
        <v>0</v>
      </c>
      <c r="E74" s="125">
        <v>-1157833</v>
      </c>
      <c r="F74" s="125">
        <v>3880964</v>
      </c>
      <c r="G74" s="125">
        <v>3031177.94</v>
      </c>
      <c r="H74" s="124">
        <v>0.78100000000000003</v>
      </c>
    </row>
    <row r="75" spans="1:8" x14ac:dyDescent="0.2">
      <c r="A75" s="123" t="s">
        <v>270</v>
      </c>
      <c r="B75" s="123" t="s">
        <v>269</v>
      </c>
      <c r="C75" s="121">
        <v>5038797</v>
      </c>
      <c r="D75" s="122">
        <v>0</v>
      </c>
      <c r="E75" s="121">
        <v>-1157833</v>
      </c>
      <c r="F75" s="121">
        <v>3880964</v>
      </c>
      <c r="G75" s="121">
        <v>3031177.94</v>
      </c>
      <c r="H75" s="120">
        <v>0.78100000000000003</v>
      </c>
    </row>
    <row r="76" spans="1:8" x14ac:dyDescent="0.2">
      <c r="A76" s="127" t="s">
        <v>268</v>
      </c>
      <c r="B76" s="127" t="s">
        <v>267</v>
      </c>
      <c r="C76" s="125">
        <v>15059772</v>
      </c>
      <c r="D76" s="126">
        <v>0</v>
      </c>
      <c r="E76" s="125">
        <v>-1520592</v>
      </c>
      <c r="F76" s="125">
        <v>13539180</v>
      </c>
      <c r="G76" s="125">
        <v>2545861.9900000002</v>
      </c>
      <c r="H76" s="124">
        <v>0.188</v>
      </c>
    </row>
    <row r="77" spans="1:8" x14ac:dyDescent="0.2">
      <c r="A77" s="123" t="s">
        <v>266</v>
      </c>
      <c r="B77" s="123" t="s">
        <v>265</v>
      </c>
      <c r="C77" s="121">
        <v>12376898</v>
      </c>
      <c r="D77" s="122">
        <v>0</v>
      </c>
      <c r="E77" s="121">
        <v>-1520592</v>
      </c>
      <c r="F77" s="121">
        <v>10856306</v>
      </c>
      <c r="G77" s="121">
        <v>2251395.6</v>
      </c>
      <c r="H77" s="120">
        <v>0.2074</v>
      </c>
    </row>
    <row r="78" spans="1:8" x14ac:dyDescent="0.2">
      <c r="A78" s="127" t="s">
        <v>403</v>
      </c>
      <c r="B78" s="127" t="s">
        <v>404</v>
      </c>
      <c r="C78" s="125">
        <v>2580761</v>
      </c>
      <c r="D78" s="126">
        <v>0</v>
      </c>
      <c r="E78" s="126">
        <v>0</v>
      </c>
      <c r="F78" s="125">
        <v>2580761</v>
      </c>
      <c r="G78" s="125">
        <v>281498.88</v>
      </c>
      <c r="H78" s="124">
        <v>0.1091</v>
      </c>
    </row>
    <row r="79" spans="1:8" x14ac:dyDescent="0.2">
      <c r="A79" s="123" t="s">
        <v>405</v>
      </c>
      <c r="B79" s="123" t="s">
        <v>406</v>
      </c>
      <c r="C79" s="121">
        <v>102113</v>
      </c>
      <c r="D79" s="122">
        <v>0</v>
      </c>
      <c r="E79" s="122">
        <v>0</v>
      </c>
      <c r="F79" s="121">
        <v>102113</v>
      </c>
      <c r="G79" s="121">
        <v>12967.51</v>
      </c>
      <c r="H79" s="120">
        <v>0.127</v>
      </c>
    </row>
    <row r="80" spans="1:8" x14ac:dyDescent="0.2">
      <c r="A80" s="127" t="s">
        <v>264</v>
      </c>
      <c r="B80" s="127" t="s">
        <v>263</v>
      </c>
      <c r="C80" s="125">
        <v>57165620</v>
      </c>
      <c r="D80" s="126">
        <v>0</v>
      </c>
      <c r="E80" s="125">
        <v>1508994</v>
      </c>
      <c r="F80" s="125">
        <v>58674614</v>
      </c>
      <c r="G80" s="125">
        <v>39540431.450000003</v>
      </c>
      <c r="H80" s="124">
        <v>0.67390000000000005</v>
      </c>
    </row>
    <row r="81" spans="1:8" x14ac:dyDescent="0.2">
      <c r="A81" s="123" t="s">
        <v>262</v>
      </c>
      <c r="B81" s="123" t="s">
        <v>261</v>
      </c>
      <c r="C81" s="121">
        <v>8589892</v>
      </c>
      <c r="D81" s="122">
        <v>0</v>
      </c>
      <c r="E81" s="121">
        <v>1991610</v>
      </c>
      <c r="F81" s="121">
        <v>10581502</v>
      </c>
      <c r="G81" s="121">
        <v>10202929.73</v>
      </c>
      <c r="H81" s="120">
        <v>0.96419999999999995</v>
      </c>
    </row>
    <row r="82" spans="1:8" x14ac:dyDescent="0.2">
      <c r="A82" s="127" t="s">
        <v>260</v>
      </c>
      <c r="B82" s="127" t="s">
        <v>259</v>
      </c>
      <c r="C82" s="125">
        <v>282075</v>
      </c>
      <c r="D82" s="126">
        <v>0</v>
      </c>
      <c r="E82" s="125">
        <v>75950</v>
      </c>
      <c r="F82" s="125">
        <v>358025</v>
      </c>
      <c r="G82" s="125">
        <v>95399.93</v>
      </c>
      <c r="H82" s="124">
        <v>0.26650000000000001</v>
      </c>
    </row>
    <row r="83" spans="1:8" x14ac:dyDescent="0.2">
      <c r="A83" s="123" t="s">
        <v>258</v>
      </c>
      <c r="B83" s="123" t="s">
        <v>257</v>
      </c>
      <c r="C83" s="121">
        <v>2986125</v>
      </c>
      <c r="D83" s="122">
        <v>0</v>
      </c>
      <c r="E83" s="121">
        <v>-140835</v>
      </c>
      <c r="F83" s="121">
        <v>2845290</v>
      </c>
      <c r="G83" s="121">
        <v>1105415.58</v>
      </c>
      <c r="H83" s="120">
        <v>0.38850000000000001</v>
      </c>
    </row>
    <row r="84" spans="1:8" x14ac:dyDescent="0.2">
      <c r="A84" s="127" t="s">
        <v>256</v>
      </c>
      <c r="B84" s="127" t="s">
        <v>255</v>
      </c>
      <c r="C84" s="125">
        <v>16559623</v>
      </c>
      <c r="D84" s="126">
        <v>0</v>
      </c>
      <c r="E84" s="125">
        <v>294549</v>
      </c>
      <c r="F84" s="125">
        <v>16854172</v>
      </c>
      <c r="G84" s="125">
        <v>2599448.06</v>
      </c>
      <c r="H84" s="124">
        <v>0.1542</v>
      </c>
    </row>
    <row r="85" spans="1:8" x14ac:dyDescent="0.2">
      <c r="A85" s="123" t="s">
        <v>254</v>
      </c>
      <c r="B85" s="123" t="s">
        <v>253</v>
      </c>
      <c r="C85" s="121">
        <v>28747905</v>
      </c>
      <c r="D85" s="122">
        <v>0</v>
      </c>
      <c r="E85" s="121">
        <v>-712280</v>
      </c>
      <c r="F85" s="121">
        <v>28035625</v>
      </c>
      <c r="G85" s="121">
        <v>25537238.149999999</v>
      </c>
      <c r="H85" s="120">
        <v>0.91090000000000004</v>
      </c>
    </row>
    <row r="86" spans="1:8" x14ac:dyDescent="0.2">
      <c r="A86" s="127" t="s">
        <v>252</v>
      </c>
      <c r="B86" s="127" t="s">
        <v>251</v>
      </c>
      <c r="C86" s="125">
        <v>1720036</v>
      </c>
      <c r="D86" s="126">
        <v>0</v>
      </c>
      <c r="E86" s="125">
        <v>-63081</v>
      </c>
      <c r="F86" s="125">
        <v>1656955</v>
      </c>
      <c r="G86" s="125">
        <v>1406757.8</v>
      </c>
      <c r="H86" s="124">
        <v>0.84899999999999998</v>
      </c>
    </row>
    <row r="87" spans="1:8" x14ac:dyDescent="0.2">
      <c r="A87" s="123" t="s">
        <v>250</v>
      </c>
      <c r="B87" s="123" t="s">
        <v>249</v>
      </c>
      <c r="C87" s="121">
        <v>1056000</v>
      </c>
      <c r="D87" s="122">
        <v>0</v>
      </c>
      <c r="E87" s="121">
        <v>-408081</v>
      </c>
      <c r="F87" s="121">
        <v>647919</v>
      </c>
      <c r="G87" s="121">
        <v>610952.9</v>
      </c>
      <c r="H87" s="120">
        <v>0.94289999999999996</v>
      </c>
    </row>
    <row r="88" spans="1:8" x14ac:dyDescent="0.2">
      <c r="A88" s="127" t="s">
        <v>248</v>
      </c>
      <c r="B88" s="127" t="s">
        <v>247</v>
      </c>
      <c r="C88" s="125">
        <v>664036</v>
      </c>
      <c r="D88" s="126">
        <v>0</v>
      </c>
      <c r="E88" s="125">
        <v>345000</v>
      </c>
      <c r="F88" s="125">
        <v>1009036</v>
      </c>
      <c r="G88" s="125">
        <v>795804.9</v>
      </c>
      <c r="H88" s="124">
        <v>0.78869999999999996</v>
      </c>
    </row>
    <row r="89" spans="1:8" x14ac:dyDescent="0.2">
      <c r="A89" s="123" t="s">
        <v>246</v>
      </c>
      <c r="B89" s="123" t="s">
        <v>245</v>
      </c>
      <c r="C89" s="121">
        <v>1552402</v>
      </c>
      <c r="D89" s="122">
        <v>0</v>
      </c>
      <c r="E89" s="121">
        <v>-1400642</v>
      </c>
      <c r="F89" s="121">
        <v>151760</v>
      </c>
      <c r="G89" s="121">
        <v>46008.51</v>
      </c>
      <c r="H89" s="120">
        <v>0.30320000000000003</v>
      </c>
    </row>
    <row r="90" spans="1:8" x14ac:dyDescent="0.2">
      <c r="A90" s="127" t="s">
        <v>244</v>
      </c>
      <c r="B90" s="127" t="s">
        <v>243</v>
      </c>
      <c r="C90" s="125">
        <v>1552402</v>
      </c>
      <c r="D90" s="126">
        <v>0</v>
      </c>
      <c r="E90" s="125">
        <v>-1400642</v>
      </c>
      <c r="F90" s="125">
        <v>151760</v>
      </c>
      <c r="G90" s="125">
        <v>46008.51</v>
      </c>
      <c r="H90" s="124">
        <v>0.30320000000000003</v>
      </c>
    </row>
    <row r="91" spans="1:8" x14ac:dyDescent="0.2">
      <c r="A91" s="123" t="s">
        <v>242</v>
      </c>
      <c r="B91" s="123" t="s">
        <v>35</v>
      </c>
      <c r="C91" s="121">
        <v>9786125</v>
      </c>
      <c r="D91" s="122">
        <v>0</v>
      </c>
      <c r="E91" s="121">
        <v>1553600</v>
      </c>
      <c r="F91" s="121">
        <v>11339725</v>
      </c>
      <c r="G91" s="121">
        <v>6237640.7300000004</v>
      </c>
      <c r="H91" s="120">
        <v>0.55010000000000003</v>
      </c>
    </row>
    <row r="92" spans="1:8" x14ac:dyDescent="0.2">
      <c r="A92" s="127" t="s">
        <v>241</v>
      </c>
      <c r="B92" s="127" t="s">
        <v>240</v>
      </c>
      <c r="C92" s="125">
        <v>2717602</v>
      </c>
      <c r="D92" s="126">
        <v>0</v>
      </c>
      <c r="E92" s="125">
        <v>556459</v>
      </c>
      <c r="F92" s="125">
        <v>3274061</v>
      </c>
      <c r="G92" s="125">
        <v>2600216.7000000002</v>
      </c>
      <c r="H92" s="124">
        <v>0.79420000000000002</v>
      </c>
    </row>
    <row r="93" spans="1:8" x14ac:dyDescent="0.2">
      <c r="A93" s="123" t="s">
        <v>239</v>
      </c>
      <c r="B93" s="123" t="s">
        <v>238</v>
      </c>
      <c r="C93" s="121">
        <v>2716057</v>
      </c>
      <c r="D93" s="122">
        <v>0</v>
      </c>
      <c r="E93" s="121">
        <v>413652</v>
      </c>
      <c r="F93" s="121">
        <v>3129709</v>
      </c>
      <c r="G93" s="121">
        <v>2553234.7799999998</v>
      </c>
      <c r="H93" s="120">
        <v>0.81579999999999997</v>
      </c>
    </row>
    <row r="94" spans="1:8" x14ac:dyDescent="0.2">
      <c r="A94" s="127" t="s">
        <v>407</v>
      </c>
      <c r="B94" s="127" t="s">
        <v>408</v>
      </c>
      <c r="C94" s="125">
        <v>1545</v>
      </c>
      <c r="D94" s="126">
        <v>0</v>
      </c>
      <c r="E94" s="125">
        <v>8278</v>
      </c>
      <c r="F94" s="125">
        <v>9823</v>
      </c>
      <c r="G94" s="125">
        <v>8721.85</v>
      </c>
      <c r="H94" s="124">
        <v>0.88790000000000002</v>
      </c>
    </row>
    <row r="95" spans="1:8" x14ac:dyDescent="0.2">
      <c r="A95" s="123" t="s">
        <v>237</v>
      </c>
      <c r="B95" s="123" t="s">
        <v>236</v>
      </c>
      <c r="C95" s="122">
        <v>0</v>
      </c>
      <c r="D95" s="122">
        <v>0</v>
      </c>
      <c r="E95" s="121">
        <v>134529</v>
      </c>
      <c r="F95" s="121">
        <v>134529</v>
      </c>
      <c r="G95" s="121">
        <v>38260.07</v>
      </c>
      <c r="H95" s="120">
        <v>0.28439999999999999</v>
      </c>
    </row>
    <row r="96" spans="1:8" x14ac:dyDescent="0.2">
      <c r="A96" s="127" t="s">
        <v>235</v>
      </c>
      <c r="B96" s="127" t="s">
        <v>234</v>
      </c>
      <c r="C96" s="125">
        <v>1511995</v>
      </c>
      <c r="D96" s="126">
        <v>0</v>
      </c>
      <c r="E96" s="125">
        <v>-32142</v>
      </c>
      <c r="F96" s="125">
        <v>1479853</v>
      </c>
      <c r="G96" s="125">
        <v>994543.4</v>
      </c>
      <c r="H96" s="124">
        <v>0.67210000000000003</v>
      </c>
    </row>
    <row r="97" spans="1:8" x14ac:dyDescent="0.2">
      <c r="A97" s="123" t="s">
        <v>233</v>
      </c>
      <c r="B97" s="123" t="s">
        <v>232</v>
      </c>
      <c r="C97" s="121">
        <v>1511995</v>
      </c>
      <c r="D97" s="122">
        <v>0</v>
      </c>
      <c r="E97" s="121">
        <v>-32142</v>
      </c>
      <c r="F97" s="121">
        <v>1479853</v>
      </c>
      <c r="G97" s="121">
        <v>994543.4</v>
      </c>
      <c r="H97" s="120">
        <v>0.67210000000000003</v>
      </c>
    </row>
    <row r="98" spans="1:8" x14ac:dyDescent="0.2">
      <c r="A98" s="127" t="s">
        <v>231</v>
      </c>
      <c r="B98" s="127" t="s">
        <v>230</v>
      </c>
      <c r="C98" s="125">
        <v>95813</v>
      </c>
      <c r="D98" s="126">
        <v>0</v>
      </c>
      <c r="E98" s="125">
        <v>755351</v>
      </c>
      <c r="F98" s="125">
        <v>851164</v>
      </c>
      <c r="G98" s="125">
        <v>719791.51</v>
      </c>
      <c r="H98" s="124">
        <v>0.84570000000000001</v>
      </c>
    </row>
    <row r="99" spans="1:8" x14ac:dyDescent="0.2">
      <c r="A99" s="123" t="s">
        <v>229</v>
      </c>
      <c r="B99" s="123" t="s">
        <v>228</v>
      </c>
      <c r="C99" s="121">
        <v>95813</v>
      </c>
      <c r="D99" s="122">
        <v>0</v>
      </c>
      <c r="E99" s="121">
        <v>755351</v>
      </c>
      <c r="F99" s="121">
        <v>851164</v>
      </c>
      <c r="G99" s="121">
        <v>719791.51</v>
      </c>
      <c r="H99" s="120">
        <v>0.84570000000000001</v>
      </c>
    </row>
    <row r="100" spans="1:8" x14ac:dyDescent="0.2">
      <c r="A100" s="127" t="s">
        <v>227</v>
      </c>
      <c r="B100" s="127" t="s">
        <v>226</v>
      </c>
      <c r="C100" s="125">
        <v>1970620</v>
      </c>
      <c r="D100" s="126">
        <v>0</v>
      </c>
      <c r="E100" s="125">
        <v>38366</v>
      </c>
      <c r="F100" s="125">
        <v>2008986</v>
      </c>
      <c r="G100" s="125">
        <v>421848.19</v>
      </c>
      <c r="H100" s="124">
        <v>0.21</v>
      </c>
    </row>
    <row r="101" spans="1:8" x14ac:dyDescent="0.2">
      <c r="A101" s="123" t="s">
        <v>409</v>
      </c>
      <c r="B101" s="123" t="s">
        <v>410</v>
      </c>
      <c r="C101" s="121">
        <v>22152</v>
      </c>
      <c r="D101" s="122">
        <v>0</v>
      </c>
      <c r="E101" s="121">
        <v>-18896</v>
      </c>
      <c r="F101" s="121">
        <v>3256</v>
      </c>
      <c r="G101" s="121">
        <v>2959.68</v>
      </c>
      <c r="H101" s="120">
        <v>0.90900000000000003</v>
      </c>
    </row>
    <row r="102" spans="1:8" x14ac:dyDescent="0.2">
      <c r="A102" s="127" t="s">
        <v>225</v>
      </c>
      <c r="B102" s="127" t="s">
        <v>224</v>
      </c>
      <c r="C102" s="125">
        <v>1948468</v>
      </c>
      <c r="D102" s="126">
        <v>0</v>
      </c>
      <c r="E102" s="125">
        <v>57262</v>
      </c>
      <c r="F102" s="125">
        <v>2005730</v>
      </c>
      <c r="G102" s="125">
        <v>418888.51</v>
      </c>
      <c r="H102" s="124">
        <v>0.20880000000000001</v>
      </c>
    </row>
    <row r="103" spans="1:8" x14ac:dyDescent="0.2">
      <c r="A103" s="123" t="s">
        <v>223</v>
      </c>
      <c r="B103" s="123" t="s">
        <v>222</v>
      </c>
      <c r="C103" s="121">
        <v>3490095</v>
      </c>
      <c r="D103" s="122">
        <v>0</v>
      </c>
      <c r="E103" s="121">
        <v>235566</v>
      </c>
      <c r="F103" s="121">
        <v>3725661</v>
      </c>
      <c r="G103" s="121">
        <v>1501240.93</v>
      </c>
      <c r="H103" s="120">
        <v>0.40289999999999998</v>
      </c>
    </row>
    <row r="104" spans="1:8" x14ac:dyDescent="0.2">
      <c r="A104" s="127" t="s">
        <v>221</v>
      </c>
      <c r="B104" s="127" t="s">
        <v>220</v>
      </c>
      <c r="C104" s="125">
        <v>418752</v>
      </c>
      <c r="D104" s="126">
        <v>0</v>
      </c>
      <c r="E104" s="125">
        <v>-200291</v>
      </c>
      <c r="F104" s="125">
        <v>218461</v>
      </c>
      <c r="G104" s="125">
        <v>70456.97</v>
      </c>
      <c r="H104" s="124">
        <v>0.32250000000000001</v>
      </c>
    </row>
    <row r="105" spans="1:8" x14ac:dyDescent="0.2">
      <c r="A105" s="123" t="s">
        <v>219</v>
      </c>
      <c r="B105" s="123" t="s">
        <v>218</v>
      </c>
      <c r="C105" s="121">
        <v>32080</v>
      </c>
      <c r="D105" s="122">
        <v>0</v>
      </c>
      <c r="E105" s="121">
        <v>-32080</v>
      </c>
      <c r="F105" s="122">
        <v>0</v>
      </c>
      <c r="G105" s="122">
        <v>0</v>
      </c>
      <c r="H105" s="122" t="s">
        <v>192</v>
      </c>
    </row>
    <row r="106" spans="1:8" x14ac:dyDescent="0.2">
      <c r="A106" s="127" t="s">
        <v>217</v>
      </c>
      <c r="B106" s="127" t="s">
        <v>216</v>
      </c>
      <c r="C106" s="125">
        <v>915236</v>
      </c>
      <c r="D106" s="126">
        <v>0</v>
      </c>
      <c r="E106" s="125">
        <v>718822</v>
      </c>
      <c r="F106" s="125">
        <v>1634058</v>
      </c>
      <c r="G106" s="125">
        <v>1050275.1499999999</v>
      </c>
      <c r="H106" s="124">
        <v>0.64270000000000005</v>
      </c>
    </row>
    <row r="107" spans="1:8" x14ac:dyDescent="0.2">
      <c r="A107" s="123" t="s">
        <v>215</v>
      </c>
      <c r="B107" s="123" t="s">
        <v>214</v>
      </c>
      <c r="C107" s="122">
        <v>0</v>
      </c>
      <c r="D107" s="122">
        <v>0</v>
      </c>
      <c r="E107" s="121">
        <v>37391</v>
      </c>
      <c r="F107" s="121">
        <v>37391</v>
      </c>
      <c r="G107" s="121">
        <v>3122</v>
      </c>
      <c r="H107" s="120">
        <v>8.3500000000000005E-2</v>
      </c>
    </row>
    <row r="108" spans="1:8" x14ac:dyDescent="0.2">
      <c r="A108" s="127" t="s">
        <v>213</v>
      </c>
      <c r="B108" s="127" t="s">
        <v>212</v>
      </c>
      <c r="C108" s="125">
        <v>1991811</v>
      </c>
      <c r="D108" s="126">
        <v>0</v>
      </c>
      <c r="E108" s="125">
        <v>-681066</v>
      </c>
      <c r="F108" s="125">
        <v>1310745</v>
      </c>
      <c r="G108" s="125">
        <v>298114.7</v>
      </c>
      <c r="H108" s="124">
        <v>0.22739999999999999</v>
      </c>
    </row>
    <row r="109" spans="1:8" x14ac:dyDescent="0.2">
      <c r="A109" s="123" t="s">
        <v>211</v>
      </c>
      <c r="B109" s="123" t="s">
        <v>210</v>
      </c>
      <c r="C109" s="121">
        <v>39780</v>
      </c>
      <c r="D109" s="122">
        <v>0</v>
      </c>
      <c r="E109" s="121">
        <v>-39780</v>
      </c>
      <c r="F109" s="122">
        <v>0</v>
      </c>
      <c r="G109" s="122">
        <v>0</v>
      </c>
      <c r="H109" s="122" t="s">
        <v>192</v>
      </c>
    </row>
    <row r="110" spans="1:8" x14ac:dyDescent="0.2">
      <c r="A110" s="127" t="s">
        <v>209</v>
      </c>
      <c r="B110" s="127" t="s">
        <v>208</v>
      </c>
      <c r="C110" s="125">
        <v>90292</v>
      </c>
      <c r="D110" s="126">
        <v>0</v>
      </c>
      <c r="E110" s="125">
        <v>102422</v>
      </c>
      <c r="F110" s="125">
        <v>192714</v>
      </c>
      <c r="G110" s="125">
        <v>27474.560000000001</v>
      </c>
      <c r="H110" s="124">
        <v>0.1426</v>
      </c>
    </row>
    <row r="111" spans="1:8" x14ac:dyDescent="0.2">
      <c r="A111" s="123" t="s">
        <v>207</v>
      </c>
      <c r="B111" s="123" t="s">
        <v>206</v>
      </c>
      <c r="C111" s="121">
        <v>2144</v>
      </c>
      <c r="D111" s="122">
        <v>0</v>
      </c>
      <c r="E111" s="121">
        <v>330148</v>
      </c>
      <c r="F111" s="121">
        <v>332292</v>
      </c>
      <c r="G111" s="121">
        <v>51797.55</v>
      </c>
      <c r="H111" s="120">
        <v>0.15590000000000001</v>
      </c>
    </row>
    <row r="112" spans="1:8" x14ac:dyDescent="0.2">
      <c r="A112" s="127" t="s">
        <v>205</v>
      </c>
      <c r="B112" s="127" t="s">
        <v>36</v>
      </c>
      <c r="C112" s="125">
        <v>139912176</v>
      </c>
      <c r="D112" s="125">
        <v>9843765</v>
      </c>
      <c r="E112" s="125">
        <v>127537659</v>
      </c>
      <c r="F112" s="125">
        <v>277293600</v>
      </c>
      <c r="G112" s="125">
        <v>262719571.94</v>
      </c>
      <c r="H112" s="124">
        <v>0.94740000000000002</v>
      </c>
    </row>
    <row r="113" spans="1:8" x14ac:dyDescent="0.2">
      <c r="A113" s="123" t="s">
        <v>204</v>
      </c>
      <c r="B113" s="123" t="s">
        <v>203</v>
      </c>
      <c r="C113" s="121">
        <v>15845000</v>
      </c>
      <c r="D113" s="121">
        <v>9843765</v>
      </c>
      <c r="E113" s="121">
        <v>-3195241</v>
      </c>
      <c r="F113" s="121">
        <v>22493524</v>
      </c>
      <c r="G113" s="121">
        <v>15329701.220000001</v>
      </c>
      <c r="H113" s="120">
        <v>0.68149999999999999</v>
      </c>
    </row>
    <row r="114" spans="1:8" x14ac:dyDescent="0.2">
      <c r="A114" s="127" t="s">
        <v>411</v>
      </c>
      <c r="B114" s="127" t="s">
        <v>412</v>
      </c>
      <c r="C114" s="126">
        <v>0</v>
      </c>
      <c r="D114" s="126">
        <v>0</v>
      </c>
      <c r="E114" s="125">
        <v>220100</v>
      </c>
      <c r="F114" s="125">
        <v>220100</v>
      </c>
      <c r="G114" s="125">
        <v>30782.53</v>
      </c>
      <c r="H114" s="124">
        <v>0.1399</v>
      </c>
    </row>
    <row r="115" spans="1:8" x14ac:dyDescent="0.2">
      <c r="A115" s="123" t="s">
        <v>202</v>
      </c>
      <c r="B115" s="123" t="s">
        <v>201</v>
      </c>
      <c r="C115" s="121">
        <v>5700000</v>
      </c>
      <c r="D115" s="122">
        <v>0</v>
      </c>
      <c r="E115" s="121">
        <v>-2713620</v>
      </c>
      <c r="F115" s="121">
        <v>2986380</v>
      </c>
      <c r="G115" s="121">
        <v>1788359.46</v>
      </c>
      <c r="H115" s="120">
        <v>0.5988</v>
      </c>
    </row>
    <row r="116" spans="1:8" x14ac:dyDescent="0.2">
      <c r="A116" s="127" t="s">
        <v>200</v>
      </c>
      <c r="B116" s="127" t="s">
        <v>199</v>
      </c>
      <c r="C116" s="125">
        <v>1228500</v>
      </c>
      <c r="D116" s="126">
        <v>0</v>
      </c>
      <c r="E116" s="125">
        <v>68551</v>
      </c>
      <c r="F116" s="125">
        <v>1297051</v>
      </c>
      <c r="G116" s="125">
        <v>48156.9</v>
      </c>
      <c r="H116" s="124">
        <v>3.7100000000000001E-2</v>
      </c>
    </row>
    <row r="117" spans="1:8" x14ac:dyDescent="0.2">
      <c r="A117" s="123" t="s">
        <v>198</v>
      </c>
      <c r="B117" s="123" t="s">
        <v>197</v>
      </c>
      <c r="C117" s="121">
        <v>8840000</v>
      </c>
      <c r="D117" s="122">
        <v>0</v>
      </c>
      <c r="E117" s="121">
        <v>-2060710</v>
      </c>
      <c r="F117" s="121">
        <v>6779290</v>
      </c>
      <c r="G117" s="121">
        <v>3546602.76</v>
      </c>
      <c r="H117" s="120">
        <v>0.5232</v>
      </c>
    </row>
    <row r="118" spans="1:8" x14ac:dyDescent="0.2">
      <c r="A118" s="127" t="s">
        <v>196</v>
      </c>
      <c r="B118" s="127" t="s">
        <v>195</v>
      </c>
      <c r="C118" s="125">
        <v>76500</v>
      </c>
      <c r="D118" s="126">
        <v>0</v>
      </c>
      <c r="E118" s="126">
        <v>0</v>
      </c>
      <c r="F118" s="125">
        <v>76500</v>
      </c>
      <c r="G118" s="126">
        <v>0</v>
      </c>
      <c r="H118" s="126" t="s">
        <v>192</v>
      </c>
    </row>
    <row r="119" spans="1:8" x14ac:dyDescent="0.2">
      <c r="A119" s="123" t="s">
        <v>194</v>
      </c>
      <c r="B119" s="123" t="s">
        <v>193</v>
      </c>
      <c r="C119" s="122">
        <v>0</v>
      </c>
      <c r="D119" s="121">
        <v>9843765</v>
      </c>
      <c r="E119" s="121">
        <v>1290438</v>
      </c>
      <c r="F119" s="121">
        <v>11134203</v>
      </c>
      <c r="G119" s="121">
        <v>9915799.5700000003</v>
      </c>
      <c r="H119" s="120">
        <v>0.89059999999999995</v>
      </c>
    </row>
    <row r="120" spans="1:8" x14ac:dyDescent="0.2">
      <c r="A120" s="127" t="s">
        <v>191</v>
      </c>
      <c r="B120" s="127" t="s">
        <v>190</v>
      </c>
      <c r="C120" s="125">
        <v>124067176</v>
      </c>
      <c r="D120" s="126">
        <v>0</v>
      </c>
      <c r="E120" s="125">
        <v>130732900</v>
      </c>
      <c r="F120" s="125">
        <v>254800076</v>
      </c>
      <c r="G120" s="125">
        <v>247389870.72</v>
      </c>
      <c r="H120" s="124">
        <v>0.97089999999999999</v>
      </c>
    </row>
    <row r="121" spans="1:8" x14ac:dyDescent="0.2">
      <c r="A121" s="123" t="s">
        <v>189</v>
      </c>
      <c r="B121" s="123" t="s">
        <v>188</v>
      </c>
      <c r="C121" s="121">
        <v>124067176</v>
      </c>
      <c r="D121" s="122">
        <v>0</v>
      </c>
      <c r="E121" s="121">
        <v>130732900</v>
      </c>
      <c r="F121" s="121">
        <v>254800076</v>
      </c>
      <c r="G121" s="121">
        <v>247389870.72</v>
      </c>
      <c r="H121" s="120">
        <v>0.97089999999999999</v>
      </c>
    </row>
    <row r="122" spans="1:8" x14ac:dyDescent="0.2">
      <c r="A122" s="127" t="s">
        <v>187</v>
      </c>
      <c r="B122" s="127" t="s">
        <v>37</v>
      </c>
      <c r="C122" s="125">
        <v>6162087</v>
      </c>
      <c r="D122" s="126">
        <v>0</v>
      </c>
      <c r="E122" s="125">
        <v>5983520</v>
      </c>
      <c r="F122" s="125">
        <v>12145607</v>
      </c>
      <c r="G122" s="125">
        <v>7954690.9500000002</v>
      </c>
      <c r="H122" s="124">
        <v>0.65490000000000004</v>
      </c>
    </row>
    <row r="123" spans="1:8" x14ac:dyDescent="0.2">
      <c r="A123" s="123" t="s">
        <v>413</v>
      </c>
      <c r="B123" s="123" t="s">
        <v>414</v>
      </c>
      <c r="C123" s="121">
        <v>240612</v>
      </c>
      <c r="D123" s="122">
        <v>0</v>
      </c>
      <c r="E123" s="121">
        <v>55000</v>
      </c>
      <c r="F123" s="121">
        <v>295612</v>
      </c>
      <c r="G123" s="121">
        <v>136407.45000000001</v>
      </c>
      <c r="H123" s="120">
        <v>0.46139999999999998</v>
      </c>
    </row>
    <row r="124" spans="1:8" x14ac:dyDescent="0.2">
      <c r="A124" s="127" t="s">
        <v>415</v>
      </c>
      <c r="B124" s="127" t="s">
        <v>416</v>
      </c>
      <c r="C124" s="125">
        <v>188779</v>
      </c>
      <c r="D124" s="126">
        <v>0</v>
      </c>
      <c r="E124" s="125">
        <v>55000</v>
      </c>
      <c r="F124" s="125">
        <v>243779</v>
      </c>
      <c r="G124" s="125">
        <v>106278.39</v>
      </c>
      <c r="H124" s="124">
        <v>0.436</v>
      </c>
    </row>
    <row r="125" spans="1:8" x14ac:dyDescent="0.2">
      <c r="A125" s="123" t="s">
        <v>417</v>
      </c>
      <c r="B125" s="123" t="s">
        <v>418</v>
      </c>
      <c r="C125" s="121">
        <v>51833</v>
      </c>
      <c r="D125" s="122">
        <v>0</v>
      </c>
      <c r="E125" s="122">
        <v>0</v>
      </c>
      <c r="F125" s="121">
        <v>51833</v>
      </c>
      <c r="G125" s="121">
        <v>30129.06</v>
      </c>
      <c r="H125" s="120">
        <v>0.58130000000000004</v>
      </c>
    </row>
    <row r="126" spans="1:8" x14ac:dyDescent="0.2">
      <c r="A126" s="127" t="s">
        <v>186</v>
      </c>
      <c r="B126" s="127" t="s">
        <v>185</v>
      </c>
      <c r="C126" s="125">
        <v>5013313</v>
      </c>
      <c r="D126" s="126">
        <v>0</v>
      </c>
      <c r="E126" s="125">
        <v>5958471</v>
      </c>
      <c r="F126" s="125">
        <v>10971784</v>
      </c>
      <c r="G126" s="125">
        <v>6940072.8399999999</v>
      </c>
      <c r="H126" s="124">
        <v>0.63249999999999995</v>
      </c>
    </row>
    <row r="127" spans="1:8" x14ac:dyDescent="0.2">
      <c r="A127" s="123" t="s">
        <v>184</v>
      </c>
      <c r="B127" s="123" t="s">
        <v>183</v>
      </c>
      <c r="C127" s="121">
        <v>1453998</v>
      </c>
      <c r="D127" s="122">
        <v>0</v>
      </c>
      <c r="E127" s="121">
        <v>2932898</v>
      </c>
      <c r="F127" s="121">
        <v>4386896</v>
      </c>
      <c r="G127" s="121">
        <v>4386894.5</v>
      </c>
      <c r="H127" s="120">
        <v>1</v>
      </c>
    </row>
    <row r="128" spans="1:8" x14ac:dyDescent="0.2">
      <c r="A128" s="127" t="s">
        <v>182</v>
      </c>
      <c r="B128" s="127" t="s">
        <v>181</v>
      </c>
      <c r="C128" s="125">
        <v>3559315</v>
      </c>
      <c r="D128" s="126">
        <v>0</v>
      </c>
      <c r="E128" s="125">
        <v>3025573</v>
      </c>
      <c r="F128" s="125">
        <v>6584888</v>
      </c>
      <c r="G128" s="125">
        <v>2553178.34</v>
      </c>
      <c r="H128" s="124">
        <v>0.38769999999999999</v>
      </c>
    </row>
    <row r="129" spans="1:8" x14ac:dyDescent="0.2">
      <c r="A129" s="123" t="s">
        <v>419</v>
      </c>
      <c r="B129" s="123" t="s">
        <v>420</v>
      </c>
      <c r="C129" s="121">
        <v>908162</v>
      </c>
      <c r="D129" s="122">
        <v>0</v>
      </c>
      <c r="E129" s="121">
        <v>-29951</v>
      </c>
      <c r="F129" s="121">
        <v>878211</v>
      </c>
      <c r="G129" s="121">
        <v>878210.66</v>
      </c>
      <c r="H129" s="120">
        <v>1</v>
      </c>
    </row>
    <row r="130" spans="1:8" x14ac:dyDescent="0.2">
      <c r="A130" s="127" t="s">
        <v>421</v>
      </c>
      <c r="B130" s="127" t="s">
        <v>422</v>
      </c>
      <c r="C130" s="125">
        <v>908162</v>
      </c>
      <c r="D130" s="126">
        <v>0</v>
      </c>
      <c r="E130" s="125">
        <v>-29951</v>
      </c>
      <c r="F130" s="125">
        <v>878211</v>
      </c>
      <c r="G130" s="125">
        <v>878210.66</v>
      </c>
      <c r="H130" s="124">
        <v>1</v>
      </c>
    </row>
    <row r="131" spans="1:8" x14ac:dyDescent="0.2">
      <c r="A131" s="123" t="s">
        <v>423</v>
      </c>
      <c r="B131" s="123" t="s">
        <v>38</v>
      </c>
      <c r="C131" s="122">
        <v>0</v>
      </c>
      <c r="D131" s="122">
        <v>0</v>
      </c>
      <c r="E131" s="122">
        <v>0</v>
      </c>
      <c r="F131" s="122">
        <v>0</v>
      </c>
      <c r="G131" s="122">
        <v>0</v>
      </c>
      <c r="H131" s="122" t="s">
        <v>192</v>
      </c>
    </row>
    <row r="132" spans="1:8" x14ac:dyDescent="0.2">
      <c r="A132" s="127" t="s">
        <v>424</v>
      </c>
      <c r="B132" s="127" t="s">
        <v>425</v>
      </c>
      <c r="C132" s="126">
        <v>0</v>
      </c>
      <c r="D132" s="126">
        <v>0</v>
      </c>
      <c r="E132" s="126">
        <v>0</v>
      </c>
      <c r="F132" s="126">
        <v>0</v>
      </c>
      <c r="G132" s="126">
        <v>0</v>
      </c>
      <c r="H132" s="126" t="s">
        <v>192</v>
      </c>
    </row>
    <row r="133" spans="1:8" x14ac:dyDescent="0.2">
      <c r="A133" s="123" t="s">
        <v>426</v>
      </c>
      <c r="B133" s="123" t="s">
        <v>427</v>
      </c>
      <c r="C133" s="122">
        <v>0</v>
      </c>
      <c r="D133" s="122">
        <v>0</v>
      </c>
      <c r="E133" s="122">
        <v>0</v>
      </c>
      <c r="F133" s="122">
        <v>0</v>
      </c>
      <c r="G133" s="122">
        <v>0</v>
      </c>
      <c r="H133" s="122" t="s">
        <v>192</v>
      </c>
    </row>
    <row r="134" spans="1:8" x14ac:dyDescent="0.2">
      <c r="A134" s="116"/>
    </row>
    <row r="135" spans="1:8" ht="10.199999999999999" thickBot="1" x14ac:dyDescent="0.25">
      <c r="A135" s="196" t="s">
        <v>180</v>
      </c>
      <c r="B135" s="196"/>
      <c r="C135" s="118">
        <v>2735122773</v>
      </c>
      <c r="D135" s="118">
        <v>23798035</v>
      </c>
      <c r="E135" s="119">
        <v>0</v>
      </c>
      <c r="F135" s="118">
        <v>2758920808</v>
      </c>
      <c r="G135" s="118">
        <v>2125959018.51</v>
      </c>
      <c r="H135" s="117">
        <v>0.77059999999999995</v>
      </c>
    </row>
    <row r="136" spans="1:8" x14ac:dyDescent="0.2">
      <c r="A136" s="116"/>
    </row>
    <row r="137" spans="1:8" x14ac:dyDescent="0.2">
      <c r="A137" s="115" t="s">
        <v>179</v>
      </c>
    </row>
  </sheetData>
  <mergeCells count="14">
    <mergeCell ref="A7:D7"/>
    <mergeCell ref="A2:D2"/>
    <mergeCell ref="A3:D3"/>
    <mergeCell ref="A4:D4"/>
    <mergeCell ref="A5:D5"/>
    <mergeCell ref="A6:D6"/>
    <mergeCell ref="A15:D15"/>
    <mergeCell ref="A135:B135"/>
    <mergeCell ref="A8:D8"/>
    <mergeCell ref="A9:D9"/>
    <mergeCell ref="A10:D10"/>
    <mergeCell ref="A11:D11"/>
    <mergeCell ref="A12:D12"/>
    <mergeCell ref="A14:C14"/>
  </mergeCells>
  <pageMargins left="0.75" right="0.75" top="1" bottom="1" header="0.5" footer="0.5"/>
  <drawing r:id="rId1"/>
  <legacyDrawing r:id="rId2"/>
  <controls>
    <mc:AlternateContent xmlns:mc="http://schemas.openxmlformats.org/markup-compatibility/2006">
      <mc:Choice Requires="x14">
        <control shapeId="12291" r:id="rId3" name="Control 3">
          <controlPr defaultSize="0" r:id="rId4">
            <anchor moveWithCells="1">
              <from>
                <xdr:col>0</xdr:col>
                <xdr:colOff>0</xdr:colOff>
                <xdr:row>0</xdr:row>
                <xdr:rowOff>0</xdr:rowOff>
              </from>
              <to>
                <xdr:col>1</xdr:col>
                <xdr:colOff>15240</xdr:colOff>
                <xdr:row>1</xdr:row>
                <xdr:rowOff>106680</xdr:rowOff>
              </to>
            </anchor>
          </controlPr>
        </control>
      </mc:Choice>
      <mc:Fallback>
        <control shapeId="12291" r:id="rId3" name="Control 3"/>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2874b4-e4c7-4e45-9f59-6abc45cf353f">
      <Terms xmlns="http://schemas.microsoft.com/office/infopath/2007/PartnerControls"/>
    </lcf76f155ced4ddcb4097134ff3c332f>
    <_ip_UnifiedCompliancePolicyUIAction xmlns="http://schemas.microsoft.com/sharepoint/v3" xsi:nil="true"/>
    <TaxCatchAll xmlns="56d0f4c0-3286-4055-b220-e264e3ea488f"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EC4AD0BCE965A478BE7FBDF65251CC7" ma:contentTypeVersion="19" ma:contentTypeDescription="Crear nuevo documento." ma:contentTypeScope="" ma:versionID="4818b35e612296b6bfc6e810ba5a5d66">
  <xsd:schema xmlns:xsd="http://www.w3.org/2001/XMLSchema" xmlns:xs="http://www.w3.org/2001/XMLSchema" xmlns:p="http://schemas.microsoft.com/office/2006/metadata/properties" xmlns:ns1="http://schemas.microsoft.com/sharepoint/v3" xmlns:ns2="bc9f24d6-1448-41a3-8660-98454b7d04db" xmlns:ns3="4cd4e3a6-ed4c-4a1a-b68b-701a206d78da" xmlns:ns4="ac7d6cc1-1c24-4779-9d40-7605b214eb4b" xmlns:ns5="d72874b4-e4c7-4e45-9f59-6abc45cf353f" xmlns:ns6="56d0f4c0-3286-4055-b220-e264e3ea488f" targetNamespace="http://schemas.microsoft.com/office/2006/metadata/properties" ma:root="true" ma:fieldsID="f9e43ac5acafd4c86388f7fc6dd6bd11" ns1:_="" ns2:_="" ns3:_="" ns4:_="" ns5:_="" ns6:_="">
    <xsd:import namespace="http://schemas.microsoft.com/sharepoint/v3"/>
    <xsd:import namespace="bc9f24d6-1448-41a3-8660-98454b7d04db"/>
    <xsd:import namespace="4cd4e3a6-ed4c-4a1a-b68b-701a206d78da"/>
    <xsd:import namespace="ac7d6cc1-1c24-4779-9d40-7605b214eb4b"/>
    <xsd:import namespace="d72874b4-e4c7-4e45-9f59-6abc45cf353f"/>
    <xsd:import namespace="56d0f4c0-3286-4055-b220-e264e3ea488f"/>
    <xsd:element name="properties">
      <xsd:complexType>
        <xsd:sequence>
          <xsd:element name="documentManagement">
            <xsd:complexType>
              <xsd:all>
                <xsd:element ref="ns2:SharedWithUsers" minOccurs="0"/>
                <xsd:element ref="ns3:SharingHintHash" minOccurs="0"/>
                <xsd:element ref="ns4:SharedWithDetails" minOccurs="0"/>
                <xsd:element ref="ns5:MediaServiceMetadata" minOccurs="0"/>
                <xsd:element ref="ns5:MediaServiceFastMetadata" minOccurs="0"/>
                <xsd:element ref="ns5:MediaServiceDateTaken" minOccurs="0"/>
                <xsd:element ref="ns5:MediaServiceOCR" minOccurs="0"/>
                <xsd:element ref="ns5:MediaServiceLocation" minOccurs="0"/>
                <xsd:element ref="ns5:MediaServiceAutoKeyPoints" minOccurs="0"/>
                <xsd:element ref="ns5:MediaServiceKeyPoints"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f24d6-1448-41a3-8660-98454b7d04d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d4e3a6-ed4c-4a1a-b68b-701a206d78da" elementFormDefault="qualified">
    <xsd:import namespace="http://schemas.microsoft.com/office/2006/documentManagement/types"/>
    <xsd:import namespace="http://schemas.microsoft.com/office/infopath/2007/PartnerControls"/>
    <xsd:element name="SharingHintHash" ma:index="9" nillable="true" ma:displayName="Hash de la sugerencia para compartir"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7d6cc1-1c24-4779-9d40-7605b214eb4b" elementFormDefault="qualified">
    <xsd:import namespace="http://schemas.microsoft.com/office/2006/documentManagement/types"/>
    <xsd:import namespace="http://schemas.microsoft.com/office/infopath/2007/PartnerControls"/>
    <xsd:element name="SharedWithDetails" ma:index="10"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874b4-e4c7-4e45-9f59-6abc45cf353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72b022-ce86-4141-8993-83726c89ccb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d0f4c0-3286-4055-b220-e264e3ea488f"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b26f67e1-8ed7-4100-a2de-f687e5bda6f8}" ma:internalName="TaxCatchAll" ma:showField="CatchAllData" ma:web="56d0f4c0-3286-4055-b220-e264e3ea4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50AAFD-EFEC-45BF-8CB9-AC43B3D20EB4}">
  <ds:schemaRefs>
    <ds:schemaRef ds:uri="http://schemas.microsoft.com/sharepoint/v3/contenttype/forms"/>
  </ds:schemaRefs>
</ds:datastoreItem>
</file>

<file path=customXml/itemProps2.xml><?xml version="1.0" encoding="utf-8"?>
<ds:datastoreItem xmlns:ds="http://schemas.openxmlformats.org/officeDocument/2006/customXml" ds:itemID="{5A4E2B1A-19AD-4EFD-9CD1-C5ED2C3BE7EE}">
  <ds:schemaRefs>
    <ds:schemaRef ds:uri="http://schemas.microsoft.com/office/2006/metadata/properties"/>
    <ds:schemaRef ds:uri="http://schemas.microsoft.com/office/infopath/2007/PartnerControls"/>
    <ds:schemaRef ds:uri="d72874b4-e4c7-4e45-9f59-6abc45cf353f"/>
    <ds:schemaRef ds:uri="http://schemas.microsoft.com/sharepoint/v3"/>
    <ds:schemaRef ds:uri="56d0f4c0-3286-4055-b220-e264e3ea488f"/>
  </ds:schemaRefs>
</ds:datastoreItem>
</file>

<file path=customXml/itemProps3.xml><?xml version="1.0" encoding="utf-8"?>
<ds:datastoreItem xmlns:ds="http://schemas.openxmlformats.org/officeDocument/2006/customXml" ds:itemID="{3C1025E3-1116-4DF5-ACC4-E7CEF3ED6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9f24d6-1448-41a3-8660-98454b7d04db"/>
    <ds:schemaRef ds:uri="4cd4e3a6-ed4c-4a1a-b68b-701a206d78da"/>
    <ds:schemaRef ds:uri="ac7d6cc1-1c24-4779-9d40-7605b214eb4b"/>
    <ds:schemaRef ds:uri="d72874b4-e4c7-4e45-9f59-6abc45cf353f"/>
    <ds:schemaRef ds:uri="56d0f4c0-3286-4055-b220-e264e3ea4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Listado</vt:lpstr>
      <vt:lpstr>Liquidación Prep 2020</vt:lpstr>
      <vt:lpstr>Liquidación Prep 2021</vt:lpstr>
      <vt:lpstr>Ejec superávit Esp 2020</vt:lpstr>
      <vt:lpstr>Ejec superávit Esp 2021</vt:lpstr>
      <vt:lpstr>Apéndice 1</vt:lpstr>
      <vt:lpstr>Presup Extraord</vt:lpstr>
      <vt:lpstr>2017</vt:lpstr>
      <vt:lpstr>2018</vt:lpstr>
      <vt:lpstr>2019</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Yanci Calvo</dc:creator>
  <cp:lastModifiedBy>Ana Yanci Calvo</cp:lastModifiedBy>
  <dcterms:created xsi:type="dcterms:W3CDTF">2022-08-10T21:27:06Z</dcterms:created>
  <dcterms:modified xsi:type="dcterms:W3CDTF">2022-08-12T21:00:11Z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0x0101000EC4AD0BCE965A478BE7FBDF65251CC7</vt:lpwstr>
  </property>
  <property fmtid="{D5CDD505-2E9C-101B-9397-08002B2CF9AE}" pid="3" name="MediaServiceImageTags">
    <vt:lpwstr/>
  </property>
</Properties>
</file>